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mirb\Desktop\"/>
    </mc:Choice>
  </mc:AlternateContent>
  <bookViews>
    <workbookView xWindow="0" yWindow="0" windowWidth="23040" windowHeight="9405" tabRatio="577" firstSheet="1" activeTab="1"/>
  </bookViews>
  <sheets>
    <sheet name="תנאי-סף" sheetId="1" r:id="rId1"/>
    <sheet name="איכות  - סל שירותי אבטחה" sheetId="11" r:id="rId2"/>
    <sheet name="איכות - סל שירותי קציני בטחון" sheetId="13" r:id="rId3"/>
    <sheet name="ציוני חו&quot;ד" sheetId="12" r:id="rId4"/>
    <sheet name="מחיר מבדק וסיכום סל אבטחה" sheetId="6" r:id="rId5"/>
    <sheet name="מחיר מבדק וסיכום סל קבטים" sheetId="14" r:id="rId6"/>
  </sheets>
  <definedNames>
    <definedName name="_Ref173487267" localSheetId="0">'תנאי-סף'!$C$57</definedName>
    <definedName name="_Ref179538436" localSheetId="0">'תנאי-סף'!$C$62</definedName>
    <definedName name="_Ref263083897" localSheetId="0">'תנאי-סף'!$C$10</definedName>
    <definedName name="_Ref274737718" localSheetId="0">'תנאי-סף'!$C$11</definedName>
    <definedName name="_Ref274737979"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'תנאי-סף'!$C$33</definedName>
    <definedName name="_Ref299445146" localSheetId="0">'תנאי-סף'!#REF!</definedName>
    <definedName name="_Ref299615356" localSheetId="0">'תנאי-סף'!#REF!</definedName>
    <definedName name="_Ref299617500" localSheetId="0">'תנאי-סף'!#REF!</definedName>
    <definedName name="_Ref304923103" localSheetId="0">'תנאי-סף'!$C$11</definedName>
    <definedName name="_Ref304980088" localSheetId="0">'תנאי-סף'!$C$56</definedName>
    <definedName name="_Ref306772740" localSheetId="0">'תנאי-סף'!#REF!</definedName>
    <definedName name="_Ref312343192" localSheetId="0">'תנאי-סף'!$C$41</definedName>
    <definedName name="_Ref316295880" localSheetId="0">'תנאי-סף'!$C$48</definedName>
    <definedName name="_Ref316372399" localSheetId="0">'תנאי-סף'!$C$33</definedName>
    <definedName name="_Ref329872137" localSheetId="0">'תנאי-סף'!#REF!</definedName>
    <definedName name="_Ref373241086" localSheetId="0">'תנאי-סף'!$C$13</definedName>
    <definedName name="_Ref386472705" localSheetId="0">'תנאי-סף'!$C$51</definedName>
    <definedName name="_Ref387239514" localSheetId="0">'תנאי-סף'!$C$31</definedName>
    <definedName name="_Ref39571237" localSheetId="0">'תנאי-סף'!#REF!</definedName>
    <definedName name="_Ref39571367" localSheetId="0">'תנאי-סף'!#REF!</definedName>
    <definedName name="_Ref458069485" localSheetId="0">'תנאי-סף'!$C$15</definedName>
    <definedName name="_xlnm.Print_Area" localSheetId="0">'תנאי-סף'!$A$1:$F$62</definedName>
  </definedNames>
  <calcPr calcId="162913"/>
</workbook>
</file>

<file path=xl/calcChain.xml><?xml version="1.0" encoding="utf-8"?>
<calcChain xmlns="http://schemas.openxmlformats.org/spreadsheetml/2006/main">
  <c r="E30" i="14" l="1"/>
  <c r="D30" i="14"/>
  <c r="C3" i="6" l="1"/>
  <c r="D5" i="6"/>
  <c r="C5" i="6"/>
  <c r="G2" i="13"/>
  <c r="E2" i="13" l="1"/>
  <c r="F7" i="12" l="1"/>
  <c r="F9" i="12"/>
  <c r="F9" i="11"/>
  <c r="F10" i="12"/>
  <c r="G6" i="13"/>
  <c r="E6" i="13"/>
  <c r="F2" i="11"/>
  <c r="H2" i="11"/>
  <c r="H9" i="11"/>
  <c r="G12" i="11"/>
  <c r="F11" i="11" s="1"/>
  <c r="I12" i="11"/>
  <c r="H11" i="11" s="1"/>
  <c r="D11" i="12" l="1"/>
  <c r="E12" i="12" s="1"/>
  <c r="C6" i="6"/>
  <c r="H16" i="6" s="1"/>
  <c r="I10" i="12"/>
  <c r="I9" i="12"/>
  <c r="I8" i="12"/>
  <c r="I7" i="12"/>
  <c r="F5" i="13" l="1"/>
  <c r="E4" i="13" s="1"/>
  <c r="G5" i="11"/>
  <c r="F4" i="11" s="1"/>
  <c r="F13" i="11" s="1"/>
  <c r="G11" i="12"/>
  <c r="H12" i="12" s="1"/>
  <c r="D3" i="6"/>
  <c r="I13" i="6" s="1"/>
  <c r="H13" i="6"/>
  <c r="H5" i="13" l="1"/>
  <c r="G4" i="13" s="1"/>
  <c r="I5" i="11"/>
  <c r="H4" i="11" s="1"/>
  <c r="H13" i="11" s="1"/>
  <c r="F14" i="11"/>
  <c r="F16" i="11"/>
  <c r="D6" i="6"/>
  <c r="I16" i="6" s="1"/>
  <c r="H16" i="11" l="1"/>
  <c r="H14" i="11"/>
  <c r="D28" i="14"/>
  <c r="D31" i="14" s="1"/>
  <c r="H14" i="6"/>
  <c r="H17" i="6" s="1"/>
  <c r="E28" i="14" l="1"/>
  <c r="E31" i="14" s="1"/>
  <c r="I14" i="6"/>
  <c r="I17" i="6" s="1"/>
  <c r="E8" i="13"/>
  <c r="H9" i="13" l="1"/>
  <c r="G8" i="13" s="1"/>
  <c r="G10" i="13" s="1"/>
  <c r="G11" i="13" s="1"/>
  <c r="E10" i="13"/>
  <c r="E11" i="13" s="1"/>
</calcChain>
</file>

<file path=xl/sharedStrings.xml><?xml version="1.0" encoding="utf-8"?>
<sst xmlns="http://schemas.openxmlformats.org/spreadsheetml/2006/main" count="217" uniqueCount="167">
  <si>
    <t xml:space="preserve">עומד בכל תנאי-הסף </t>
  </si>
  <si>
    <t>תיאור התנאי</t>
  </si>
  <si>
    <t>מסמכים נדרשים</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</si>
  <si>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</si>
  <si>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</si>
  <si>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</si>
  <si>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משקל</t>
  </si>
  <si>
    <t>ניקוד</t>
  </si>
  <si>
    <t>מעבר סף איכות</t>
  </si>
  <si>
    <t>-</t>
  </si>
  <si>
    <t>סה"כ ציון איכות</t>
  </si>
  <si>
    <t>ציון מחיר מנורמל</t>
  </si>
  <si>
    <t>ציון איכות</t>
  </si>
  <si>
    <t>ציון מחיר</t>
  </si>
  <si>
    <t>סה"כ ציון</t>
  </si>
  <si>
    <t>רכיב</t>
  </si>
  <si>
    <t>שם איש הקשר:</t>
  </si>
  <si>
    <t>טלפון:</t>
  </si>
  <si>
    <t>כתובת דוא"ל</t>
  </si>
  <si>
    <t>המציע הינו גוף משפטי מאוגד הרשום ברשם רשמי בישראל.</t>
  </si>
  <si>
    <t>נימוק / ציון גלם</t>
  </si>
  <si>
    <t>תנאי סף מנהליים</t>
  </si>
  <si>
    <t>סה"כ</t>
  </si>
  <si>
    <t>תפקיד:</t>
  </si>
  <si>
    <t>מס"ד:</t>
  </si>
  <si>
    <t>שם המציע:</t>
  </si>
  <si>
    <t>מס' סעיף:</t>
  </si>
  <si>
    <t>מחיר שנתי משוקלל</t>
  </si>
  <si>
    <t>הרכיב:</t>
  </si>
  <si>
    <t>המציע:</t>
  </si>
  <si>
    <t>ח"פ:</t>
  </si>
  <si>
    <t>קריטריון:</t>
  </si>
  <si>
    <t>משקל ציון:</t>
  </si>
  <si>
    <t>5.1</t>
  </si>
  <si>
    <t>5.1.1</t>
  </si>
  <si>
    <t>5.1.2</t>
  </si>
  <si>
    <t>5.1.3</t>
  </si>
  <si>
    <t>5.1.4</t>
  </si>
  <si>
    <t>5.1.5</t>
  </si>
  <si>
    <t>5.1.6</t>
  </si>
  <si>
    <r>
      <t>המציע אינו בעל חובות אגרה שנתית לרשות התאגידים בגין שנת 20</t>
    </r>
    <r>
      <rPr>
        <sz val="12"/>
        <rFont val="David"/>
        <family val="2"/>
      </rPr>
      <t>19</t>
    </r>
    <r>
      <rPr>
        <sz val="12"/>
        <color theme="1"/>
        <rFont val="David"/>
        <family val="2"/>
      </rPr>
      <t xml:space="preserve"> או מוקדם מכך. כמו כן, אינו מוגדר כ"חברה מפרה" ולא נשלחה אליו התראה על היותו "חברה מפרה" כאמור בסעיף 362א' לחוק החברות, התשנ"ט 1999.</t>
    </r>
  </si>
  <si>
    <t>המציע אינו בעל הרשעות לפי חוק עובדים זרים וחוק שכר מינימום</t>
  </si>
  <si>
    <t>5.1.7</t>
  </si>
  <si>
    <t>על המציע ועל בעל זיקה אליו לא הוטלו עיצומים כספיים בשל יותר משש הפרות של חוקי העבודה, שהתבצעו במהלך שלוש השנים האחרונות. לעניין זה יראו מספר הפרות שבגינם הוטל עיצום כספי כהפרה אחת, אם ניתן אישור ממינהל ההסדרה והאכיפה במשרד התמ"ת כי ההפרות בוצעו כלפי עובד אחד בתקופה אחת שעל בסיסה משתלם לו שכר.</t>
  </si>
  <si>
    <t>5.1.8</t>
  </si>
  <si>
    <t>5.1.9</t>
  </si>
  <si>
    <t>5.1.10</t>
  </si>
  <si>
    <t>5.1.11</t>
  </si>
  <si>
    <t>5.1.12</t>
  </si>
  <si>
    <t>5.1.13</t>
  </si>
  <si>
    <t>5.1.14</t>
  </si>
  <si>
    <t>המציע ובעלי השליטה בחברה וכן חברות אחרות בשליטת מי מבעלי השליטה בחברה מקיימים את חובותיהם בעניין שמירת זכויות עובדים על פי דיני עבודה והעבודה, צווי ההרחבה וההסכמים הקיבוציים החלים על המציע כמעסיק לצורך אספקת השירותים הכלולים במכרז זה ובהתאם לאמור בהוראת החשכ"ל מס'  7.3.9.2.</t>
  </si>
  <si>
    <t>המציע מתחייב כי יעמוד בכל חובותיו מבחינת תשלומי שכר ותשלומים סוציאליים לכל עובדיו במהלך ההתקשרות</t>
  </si>
  <si>
    <t>המציע יתחייב כי לא יועסקו עובדים זרים למעט מומחי חוץ, לצורך ביצוע העבודות נשוא מכרז זה</t>
  </si>
  <si>
    <t>המציע בעל רישיון תקף למתן שירותי שמירה על פי חוק חוקרים פרטיים ושרותי שמירה התשל"ב – 1972. הרישיון האמור ניתן על ידי משרד המשפטים.</t>
  </si>
  <si>
    <t>המציע הוא בעל רישיון תקף לפי סעיף 10ג לחוק כלי הירי התש"ט – 1949, שהוצא ע"י המנהל לשירותי חרום ותפקידים מיוחדים, מטעם משרד הפנים בתוספת רשימת כלי הנשק המהווה חלק בלתי נפרד מרישיון זה.</t>
  </si>
  <si>
    <t>המציע בעל רישיון קבלן שירות תקף מאת מינהל ההסדרה והאכיפה במשרד התמ"ת לפי חוק העסקת עובדים על ידי קבלני כוח אדם, התשנ"ו – 1996.</t>
  </si>
  <si>
    <t>המציע בעל מחזור כספי בהיקף שנתי של לפחות 4 מיליון ₪ בכל אחת משלוש השנים 2017-2019 בתחום האבטחה בלבד</t>
  </si>
  <si>
    <t>5.2</t>
  </si>
  <si>
    <t>תנאי סף מקצועים (לשני סלי השירותים)</t>
  </si>
  <si>
    <t>5.2.1</t>
  </si>
  <si>
    <t>על המציע להיות בעל ניסיון של שלוש שנים לפחות, בחמש השנים האחרונות, במתן שרותי אבטחה במגזר הציבורי כמוגדר בסעיף ‎2.12 בהיקף מינימאלי מצטבר של 30,000 שעות אבטחה שנתיות ברמת מתקדם ב' לפחות.</t>
  </si>
  <si>
    <t>5.2.2</t>
  </si>
  <si>
    <t>5.2.3</t>
  </si>
  <si>
    <t>5.2.4</t>
  </si>
  <si>
    <t>5.2.5</t>
  </si>
  <si>
    <t>5.2.6</t>
  </si>
  <si>
    <t>5.2.7</t>
  </si>
  <si>
    <t>5.2.8</t>
  </si>
  <si>
    <t>5.2.9</t>
  </si>
  <si>
    <t>לפחות 3 לקוחות קודמים מהמגזר הציבורי אשר קיבלו מהמציע שירותי אבטחה ברמת מאבטח מתקדם ב' לפחות במהלך השנים 2016-2019.</t>
  </si>
  <si>
    <t>על המציע להיות בעל ניסיון של שלוש שנים לפחות במתן שירותי אבטחת אישים (צמודה) במגזר הציבורי כמוגדר בסעיף ‎2.12 במהלך חמש השנים האחרונות.</t>
  </si>
  <si>
    <t>מנכ"ל המציע ו/או מנהל חטיבת האבטחה בו בעלי ניסיון בפועל של 3 שנים לפחות במהלך השנים 2010-2019 בניהול פרויקטים של אבטחת אישים.</t>
  </si>
  <si>
    <t>במועד ההגשה למכרז המציע מעניק שירותי אבטחת אישים בהיקף של 5 מאבטחים לפחות, במגזר הציבורי או ברשות מקומית בהנחיית משטרת ישראל.</t>
  </si>
  <si>
    <t>המציע מעסיק במועד פרסום המכרז לפחות 50 מאבטחים בהכשרת מתקדם ב', העובדים בגופים מונחי משטרת ישראל.</t>
  </si>
  <si>
    <t>למציע סניפים פעילים בכל אחד מהמחוזות ע"פ החלוקה למחוזות של משרד הפנים כמפורט להלן: מחוז ירושלים, מחוז ת"א או מחוז מרכז, מחוז חיפה ומחוז באר שבע.</t>
  </si>
  <si>
    <t xml:space="preserve">המציע בעל אישור בתוקף מטעם המשרד לביטחון פנים, על קיומו של מחסן נשק אחד לפחות בכל אחד מסניפיו הפעילים כאמור בסעיף ‎5.2.7 לעיל, כאשר בכל מחסן נשק מאוחסנים לפחות 40 כלי ירייה. </t>
  </si>
  <si>
    <t>למציע קיים מוקד מבצעי ארצי (מוקד רמה א'), הפועל ומאויש 24 שעות ביממה, 365 יום בשנה לפי תו תקן משטרת ישראל.</t>
  </si>
  <si>
    <t>חוברת הצעה מלאה וחתומה כנדרש בסעיף ‎9 להלן.</t>
  </si>
  <si>
    <t>אם המציע הוא תאגיד, יצורף בנוסף אישור עו"ד או רו"ח על היות החתומים בשמו על מסמכי המכרז רשאים לחייב את המציע בחתימתם.</t>
  </si>
  <si>
    <r>
      <t xml:space="preserve">העתק תעודת עוסק מורשה והעתק של תעודת התאגדות (לפי העניין וסוג התאגדותו המשפטית של המציע) </t>
    </r>
    <r>
      <rPr>
        <sz val="12"/>
        <color theme="1"/>
        <rFont val="David"/>
        <family val="2"/>
      </rPr>
      <t>לצורך הוכחת העמידה בתנאי הסף שבסעיף ‎5.1.1 לעיל</t>
    </r>
  </si>
  <si>
    <t>האישורים העדכניים והתקפים על ניהול ספרים, ורישום במע"מ ובמס הכנסה וכל אישור אחר הנדרש לפי חוק עסקאות גופים ציבוריים, התשל"ו – 1976, להוכחת העמידה בתנאי הסף שבסעיף ‎5.1.2 לעיל</t>
  </si>
  <si>
    <r>
      <rPr>
        <sz val="7"/>
        <color theme="1"/>
        <rFont val="Times New Roman"/>
        <family val="1"/>
      </rPr>
      <t xml:space="preserve"> </t>
    </r>
    <r>
      <rPr>
        <sz val="12"/>
        <color theme="1"/>
        <rFont val="David"/>
        <family val="2"/>
      </rPr>
      <t>להוכחת העמידה בתנאי הסף שבסעיף ‎5.1.3 לעיל יצרף המציע נספח ב'6 - נוסח התחייבות לשמירת סודיות ולמניעת ניגוד עניינים.</t>
    </r>
  </si>
  <si>
    <t xml:space="preserve">אם המציע הוא תאגיד - יצרף נסח חברה/שותפות עדכני מרשות התאגידים, לצורך הוכחת עמידה בתנאי הסף שבסעיף ‎5.1.4. </t>
  </si>
  <si>
    <t>לצורך הוכחת עמידה בתנאי הסף שבסעיף ‎5.1.5 יגיש המציע תצהיר המאומת על ידי עורך דין בהתאם לנוסח נספח ב'5  בדבר העדר הרשעות בעברות לפי חוק עובדים זרים, תשנ"א – 1991 ולפי חוק שכר מינימום, תשמ"ז – 1987</t>
  </si>
  <si>
    <t>לצורך הוכחת עמידה בתנאי הסף המפורט בסעיף ‎5.1.6 לעיל יצרף המציע ערבות בנקאית כמפורט בנוסח נספח ב'3</t>
  </si>
  <si>
    <r>
      <t xml:space="preserve">לצורך הוכחת עמידה בתנאי הסף שבסעיף </t>
    </r>
    <r>
      <rPr>
        <b/>
        <sz val="12"/>
        <color theme="1"/>
        <rFont val="David"/>
        <family val="2"/>
      </rPr>
      <t>‎</t>
    </r>
    <r>
      <rPr>
        <sz val="12"/>
        <color theme="1"/>
        <rFont val="David"/>
        <family val="2"/>
      </rPr>
      <t>5.1.7</t>
    </r>
    <r>
      <rPr>
        <b/>
        <sz val="12"/>
        <color theme="1"/>
        <rFont val="David"/>
        <family val="2"/>
      </rPr>
      <t xml:space="preserve"> </t>
    </r>
    <r>
      <rPr>
        <sz val="12"/>
        <color theme="1"/>
        <rFont val="David"/>
        <family val="2"/>
      </rPr>
      <t>יצרף</t>
    </r>
    <r>
      <rPr>
        <b/>
        <sz val="12"/>
        <color theme="1"/>
        <rFont val="David"/>
        <family val="2"/>
      </rPr>
      <t xml:space="preserve"> </t>
    </r>
    <r>
      <rPr>
        <sz val="12"/>
        <color theme="1"/>
        <rFont val="David"/>
        <family val="2"/>
      </rPr>
      <t xml:space="preserve">המציע </t>
    </r>
    <r>
      <rPr>
        <u/>
        <sz val="12"/>
        <color theme="1"/>
        <rFont val="David"/>
        <family val="2"/>
      </rPr>
      <t>אישור תקף של מינהל ההסדרה והאכיפה במשרד התמ"ת</t>
    </r>
    <r>
      <rPr>
        <sz val="12"/>
        <color theme="1"/>
        <rFont val="David"/>
        <family val="2"/>
      </rPr>
      <t xml:space="preserve"> בדבר הרשעות ו/או קנסות בגין הפרת חוקי העבודה.</t>
    </r>
  </si>
  <si>
    <t xml:space="preserve">התחייבות לקיום החקיקה בתחום העסקת עובדים במהלך ההתקשרות חתום ע"י עו"ד על גבי נספח ב'5 </t>
  </si>
  <si>
    <t xml:space="preserve"> העתק נאמן למקור מאושר על ידי עורך דין של רישיון תקף למתן שירותי שמירה על פי חוק חוקרים פרטיים ושרותי שמירה התשל"ב – 1972.</t>
  </si>
  <si>
    <r>
      <t>העתק נאמן למקור של הרישיון  לפי סעיף 10ג לחוק כלי הירי התש"ט – 1949, שהוצא ע"י המנהל לשירותי חרום  ותפקידים מיוחדים</t>
    </r>
    <r>
      <rPr>
        <strike/>
        <sz val="12"/>
        <color rgb="FFFF0000"/>
        <rFont val="David"/>
        <family val="2"/>
      </rPr>
      <t>,</t>
    </r>
    <r>
      <rPr>
        <sz val="12"/>
        <color theme="1"/>
        <rFont val="David"/>
        <family val="2"/>
      </rPr>
      <t xml:space="preserve"> מטעם משרד הפנים</t>
    </r>
    <r>
      <rPr>
        <u/>
        <sz val="12"/>
        <color rgb="FF008080"/>
        <rFont val="David"/>
        <family val="2"/>
      </rPr>
      <t>,</t>
    </r>
    <r>
      <rPr>
        <sz val="12"/>
        <color theme="1"/>
        <rFont val="David"/>
        <family val="2"/>
      </rPr>
      <t xml:space="preserve"> בתוספת רשימת כלי הנשק המהווה חלק בלתי נפרד מרישיון זה.</t>
    </r>
  </si>
  <si>
    <t>אישור רו"ח בהתאם לנוסח נספח ב'8 - אישור רו"ח אודות נתונים מהדו"חות הכספיים של המציע</t>
  </si>
  <si>
    <r>
      <t>העתק נאמן למקור מאושר על ידי עורך דין של רישיון תקף מיוחד להחזקת כלי ירייה לכל סניף מטעם המשרד לביטחון פנים ("</t>
    </r>
    <r>
      <rPr>
        <b/>
        <sz val="12"/>
        <color theme="1"/>
        <rFont val="David"/>
        <family val="2"/>
      </rPr>
      <t>מפעל ראוי</t>
    </r>
    <r>
      <rPr>
        <sz val="12"/>
        <color theme="1"/>
        <rFont val="David"/>
        <family val="2"/>
      </rPr>
      <t>"). כמו כן, יצרף המציע העתק נאמן למקור, מאושר על ידי עו"ד, של רשימה מפורטת של כלי הנשק המאושרים שברשות המציע.</t>
    </r>
  </si>
  <si>
    <r>
      <t>תיאור המוקד</t>
    </r>
    <r>
      <rPr>
        <sz val="12"/>
        <color theme="1"/>
        <rFont val="David"/>
        <family val="2"/>
      </rPr>
      <t xml:space="preserve"> כולל הציוד המותקן בו והמשמש את המציע לשליטה באתרי האבטחה להם ניתנים שירותים ע"י המציע, </t>
    </r>
    <r>
      <rPr>
        <u/>
        <sz val="12"/>
        <color theme="1"/>
        <rFont val="David"/>
        <family val="2"/>
      </rPr>
      <t>אישור משטרה על מוקד ברמה א'</t>
    </r>
    <r>
      <rPr>
        <sz val="12"/>
        <color theme="1"/>
        <rFont val="David"/>
        <family val="2"/>
      </rPr>
      <t xml:space="preserve"> וכן המציע נדרש להצהיר על קיום מוקד כאמור במסגרת נספח ב'1.</t>
    </r>
  </si>
  <si>
    <r>
      <rPr>
        <sz val="12"/>
        <color theme="1"/>
        <rFont val="David"/>
        <family val="2"/>
      </rPr>
      <t>פרטים אודות ניסיונו של המציע כנדרש בסעיפים ‎5.2.1-‎5.2.2 לעיל. הניסיון הנדרש על-פי סעיף זה יפורט ב</t>
    </r>
    <r>
      <rPr>
        <u/>
        <sz val="12"/>
        <color theme="1"/>
        <rFont val="David"/>
        <family val="2"/>
      </rPr>
      <t xml:space="preserve">רשימה כרונולוגית מלאה </t>
    </r>
    <r>
      <rPr>
        <sz val="12"/>
        <color theme="1"/>
        <rFont val="David"/>
        <family val="2"/>
      </rPr>
      <t>של הפעילויות שבוצעו במהלך שנות הניסיון, כולל רשימת הלקוחות שקיבלו שירות זה או דומה לו מהמציע, תוך ציון שם הלקוח, שם איש הקשר ופרטי ההתקשרות עמו. (נספח ב'1).</t>
    </r>
  </si>
  <si>
    <r>
      <t xml:space="preserve">תצהיר בהתאם </t>
    </r>
    <r>
      <rPr>
        <sz val="11"/>
        <rFont val="David"/>
        <family val="2"/>
      </rPr>
      <t xml:space="preserve">לנוסח הנספח ב'9 במסגרתו יתחייב כי לצורך ביצוע העבודות נשוא ההסכם, לא יועסקו עובדים זרים בהתאם לדרישת הוראת תכ"ם שמספרה </t>
    </r>
    <r>
      <rPr>
        <sz val="12"/>
        <rFont val="David"/>
        <family val="2"/>
      </rPr>
      <t>7.4.2.6 בנו</t>
    </r>
    <r>
      <rPr>
        <sz val="12"/>
        <color theme="1"/>
        <rFont val="David"/>
        <family val="2"/>
      </rPr>
      <t>שא: "עידוד העסקת עובדים ישראלים במסגרת התקשרויות הממשלה".</t>
    </r>
  </si>
  <si>
    <r>
      <t>תצהיר בכתב שלו ושל בעלי ה</t>
    </r>
    <r>
      <rPr>
        <sz val="11"/>
        <rFont val="David"/>
        <family val="2"/>
      </rPr>
      <t>שליטה ב</t>
    </r>
    <r>
      <rPr>
        <sz val="12"/>
        <rFont val="David"/>
        <family val="2"/>
      </rPr>
      <t>חברה בהת</t>
    </r>
    <r>
      <rPr>
        <sz val="12"/>
        <color theme="1"/>
        <rFont val="David"/>
        <family val="2"/>
      </rPr>
      <t>אם נוסח נספח ב'2(א') ובנספח ב'2 (ב'), בדבר קיום חובותיו בעניין שמירת זכויות העובדים, צווי ההרחבה וההסכמים הקיבוציים החלים על המציע כמעסיק לצורך הספקת השירותים</t>
    </r>
  </si>
  <si>
    <t>מסמכים נוספים</t>
  </si>
  <si>
    <t>6.21.1</t>
  </si>
  <si>
    <t>6.21.2</t>
  </si>
  <si>
    <t>6.21.3</t>
  </si>
  <si>
    <t>התחייבות לשמירת סודיות ולמניעת ניגוד עניינים (נספח ב'6 )</t>
  </si>
  <si>
    <t>6.21.4</t>
  </si>
  <si>
    <t>6.21.5</t>
  </si>
  <si>
    <t>6.21.6</t>
  </si>
  <si>
    <t>הצהרה על שימוש בתוכנות מקוריות (נספח ב'7)</t>
  </si>
  <si>
    <t xml:space="preserve"> נספח ג'3 חתום ע"י המציע ומאומת ע"י עו"ד.</t>
  </si>
  <si>
    <t>מסמכי המכרז כשהם חתומים</t>
  </si>
  <si>
    <t>רשימת הפרטים בהצעת המציע, שהמציע מעוניין שיהיו חסויים במידה ויזכה - על פי האמור בסעיף ‎20.2 לפרק זה.</t>
  </si>
  <si>
    <t>פרטים אודות משאבי המציע וכ"א שברשותו כנדרש בסעיפים ‎5.2.5 - ‎5.2.7 יפורטו על גבי חוברת ההצעה (נספח ב'1). בנוסף המציע יצרף קו"ח של מנכ"ל המציע ומנהל חטיבת האבטחה.</t>
  </si>
  <si>
    <t>העתק נאמן למקור מאושר על ידי עורך דין של רישיון קבלן שירות תקף מאת מינהל ההסדרה והאכיפה במשרד התמ"ת לפי חוק העסקת עובדים על ידי קבלני כוח אדם, התשנ"ו – 1996.</t>
  </si>
  <si>
    <t>12.7.4.1</t>
  </si>
  <si>
    <t xml:space="preserve"> חו"ד של הלקוחות הקודמים מהמגזר הציבורי </t>
  </si>
  <si>
    <t>12.7.4.2</t>
  </si>
  <si>
    <t>שנות ניסיון בהפעלת פרויקט לאבטחת אישים במגזר הציבורי / רשויות מקומיות</t>
  </si>
  <si>
    <t xml:space="preserve">פרויקטים במגזר הציבורי ברמת מאבטח מתקדם ב' במועד פרסום המכרז </t>
  </si>
  <si>
    <t>12.7.4.3</t>
  </si>
  <si>
    <t xml:space="preserve"> חו"ד של הלקוחות הקודמים מהמגזר הציבורי - הקריטריונים אשר ידורגו בסעיף זה (בסולם של 1-10):</t>
  </si>
  <si>
    <t>*</t>
  </si>
  <si>
    <t>מיומנות וניסיון העובדים והנהלת המציע (25%)</t>
  </si>
  <si>
    <t>עמידה בלוחות הזמנים (15%)</t>
  </si>
  <si>
    <t>הענות לביצוע מטלות מיוחדות, שינויי משימות וזמנים (25%)</t>
  </si>
  <si>
    <t>ממליץ 1</t>
  </si>
  <si>
    <t>ממליץ 2</t>
  </si>
  <si>
    <t>מספר ממליץ</t>
  </si>
  <si>
    <t>שם הממליץ:</t>
  </si>
  <si>
    <t>פרמטרים (ציון מ 1-10)</t>
  </si>
  <si>
    <t>ציון חו"ד משוקלל</t>
  </si>
  <si>
    <t>עזר לחישוב</t>
  </si>
  <si>
    <t>12.7.4.2.1</t>
  </si>
  <si>
    <t xml:space="preserve">ראה לשונית ציוני חו"ד </t>
  </si>
  <si>
    <t>ראה לשונית ציוני חו"ד</t>
  </si>
  <si>
    <t>12.7.4.3.1</t>
  </si>
  <si>
    <t>הצעת המחיר
 (תקורה לשעת עבודה)</t>
  </si>
  <si>
    <t>על המציע לצרף להצעתו ערבות בנקאית לא צמודה, בלתי-מותנית וברת-חילוט על שם המציע שתהא בתוקף עד לתאריך האמור בנספח ב'3 ועל-פי הנוסח האמור בנספח ב'3</t>
  </si>
  <si>
    <t>• מיומנות וניסיון העובדים והנהלת המציע (25%)
• עמידה בלוחות הזמנים (15%)
• הענות לביצוע מטלות מיוחדות, שינויי משימות וזמנים (25%)
• התרשמות כללית (35%)</t>
  </si>
  <si>
    <t>התרשמות כללית (35%)</t>
  </si>
  <si>
    <t>שנות ניסיון בהפעלת קציני בטחון</t>
  </si>
  <si>
    <t>12.7.7</t>
  </si>
  <si>
    <t>12.7.8</t>
  </si>
  <si>
    <t>12.7.6</t>
  </si>
  <si>
    <t xml:space="preserve">בסעיף זה יינתן ניקוד מלא עבור העסקה של מנהל משימה ובלבד שזה הועסק לתקופה של שנה אחת ברצף. </t>
  </si>
  <si>
    <t>העסקת מנהל משימה אבטחת שר במהלך 2016-2019</t>
  </si>
  <si>
    <t>ציון מבדק</t>
  </si>
  <si>
    <t xml:space="preserve"> עבור כל פרויקט יקבל המציע 7 נקודות עד לסך של 35 נקודות עבור 5 פרויקטים.</t>
  </si>
  <si>
    <t>עבור כל שנת ניסיון מעבר לנדרש בתנאי סף ‎5.2.3 יקבל המציע 7 נקודות, עד לסך של 35 נקודות. עבור 8 שנות ניסיון בסה"כ (כולל תנאי הסף).</t>
  </si>
  <si>
    <t xml:space="preserve">הקריטריונים אשר ידורגו בסעיף זה (בסולם של 1-10):
• מיומנות וניסיון העובדים והנהלת המציע (25%)
• עמידה בלוחות הזמנים (15%)
• הענות לביצוע מטלות מיוחדות, שינויי משימות וזמנים (25%)
• התרשמות כללית (35%)
</t>
  </si>
  <si>
    <t xml:space="preserve">
ייבחנו מספר הפרויקטים במגזר הציבורי בו הפעיל המציע קצין בטחון במהלך חמש השנים האחרונות יקבל המציע 8 נקודות עד לסך של 40 נקודות עבור 8 שנות ניסיון בסה"כ (כולל תנאי הסף)
</t>
  </si>
  <si>
    <t>ההתאמה בסופו של דבר תיעשה באופן משוקלל בהתאם למצב המציע - האם ברשותו ציון מבדק או לא</t>
  </si>
  <si>
    <t>השירות</t>
  </si>
  <si>
    <t>מחירים</t>
  </si>
  <si>
    <t>יחידת מידה</t>
  </si>
  <si>
    <t>סה"כ ל חודש ב-₪</t>
  </si>
  <si>
    <t>( כולל מע"מ)</t>
  </si>
  <si>
    <r>
      <t xml:space="preserve">כלל השירותים המבוקשים במכרז בהתאם לנספח א- עבור </t>
    </r>
    <r>
      <rPr>
        <b/>
        <u/>
        <sz val="12"/>
        <color theme="1"/>
        <rFont val="David"/>
        <family val="2"/>
      </rPr>
      <t>קב"ט אבטחה פיזית</t>
    </r>
  </si>
  <si>
    <t>חודש</t>
  </si>
  <si>
    <t xml:space="preserve">___________₪A= </t>
  </si>
  <si>
    <r>
      <t xml:space="preserve">כלל השירותים המבוקשים במכרז בהתאם לנספח א- עבור </t>
    </r>
    <r>
      <rPr>
        <b/>
        <u/>
        <sz val="12"/>
        <color theme="1"/>
        <rFont val="David"/>
        <family val="2"/>
      </rPr>
      <t>קב"ט מטה ומשלחות</t>
    </r>
  </si>
  <si>
    <t xml:space="preserve">___________₪B = </t>
  </si>
  <si>
    <r>
      <t xml:space="preserve">כלל השירותים המבוקשים במכרז בהתאם לנספח א- עבור </t>
    </r>
    <r>
      <rPr>
        <b/>
        <u/>
        <sz val="12"/>
        <color theme="1"/>
        <rFont val="David"/>
        <family val="2"/>
      </rPr>
      <t>קב"ט חירום</t>
    </r>
  </si>
  <si>
    <t xml:space="preserve">___________₪C = </t>
  </si>
  <si>
    <r>
      <t xml:space="preserve">כלל השירותים המבוקשים במכרז בהתאם לנספח א- עבור </t>
    </r>
    <r>
      <rPr>
        <b/>
        <u/>
        <sz val="12"/>
        <color theme="1"/>
        <rFont val="David"/>
        <family val="2"/>
      </rPr>
      <t>קב"ט משימות שרים</t>
    </r>
  </si>
  <si>
    <t xml:space="preserve">___________₪D = </t>
  </si>
  <si>
    <r>
      <t xml:space="preserve">כלל השירותים המבוקשים במכרז בהתאם לנספח א- עבור </t>
    </r>
    <r>
      <rPr>
        <b/>
        <u/>
        <sz val="12"/>
        <color theme="1"/>
        <rFont val="David"/>
        <family val="2"/>
      </rPr>
      <t>רכז/ת</t>
    </r>
  </si>
  <si>
    <r>
      <t>סה"כ מחיר כולל מע"מ</t>
    </r>
    <r>
      <rPr>
        <b/>
        <sz val="12"/>
        <color theme="1"/>
        <rFont val="David"/>
        <family val="2"/>
      </rPr>
      <t xml:space="preserve"> (A- D)</t>
    </r>
  </si>
  <si>
    <t xml:space="preserve">__________ ₪ </t>
  </si>
  <si>
    <t>כשיש ציון מבדק</t>
  </si>
  <si>
    <t>כשאין ציון מבדק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</si>
</sst>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quot;₪&quot;\ #,##0"/>
  </numFmts>
  <fonts count="28" x14ac:knownFonts="1">
    <font>
      <sz val="11"/>
      <color theme="1"/>
      <name val="Arial"/>
      <family val="2"/>
      <charset val="177"/>
      <scheme val="minor"/>
    </font>
    <font>
      <sz val="11"/>
      <color theme="1"/>
      <name val="David"/>
      <family val="2"/>
      <charset val="177"/>
    </font>
    <font>
      <b/>
      <sz val="12"/>
      <color theme="1"/>
      <name val="David"/>
      <family val="2"/>
      <charset val="177"/>
    </font>
    <font>
      <b/>
      <sz val="13"/>
      <color theme="1"/>
      <name val="David"/>
      <family val="2"/>
      <charset val="177"/>
    </font>
    <font>
      <b/>
      <sz val="14"/>
      <color theme="1"/>
      <name val="David"/>
      <family val="2"/>
      <charset val="177"/>
    </font>
    <font>
      <sz val="12"/>
      <color theme="1"/>
      <name val="David"/>
      <family val="2"/>
      <charset val="177"/>
    </font>
    <font>
      <b/>
      <sz val="11"/>
      <color theme="1"/>
      <name val="David"/>
      <family val="2"/>
      <charset val="177"/>
    </font>
    <font>
      <b/>
      <sz val="15"/>
      <color theme="1"/>
      <name val="David"/>
      <family val="2"/>
      <charset val="177"/>
    </font>
    <font>
      <sz val="11"/>
      <color theme="1"/>
      <name val="Arial"/>
      <family val="2"/>
      <charset val="177"/>
      <scheme val="minor"/>
    </font>
    <font>
      <b/>
      <sz val="15"/>
      <color theme="0"/>
      <name val="David"/>
      <family val="2"/>
      <charset val="177"/>
    </font>
    <font>
      <u/>
      <sz val="11"/>
      <color theme="10"/>
      <name val="Arial"/>
      <family val="2"/>
      <charset val="177"/>
      <scheme val="minor"/>
    </font>
    <font>
      <b/>
      <sz val="14"/>
      <name val="David"/>
      <family val="2"/>
      <charset val="177"/>
    </font>
    <font>
      <b/>
      <sz val="12"/>
      <name val="David"/>
      <family val="2"/>
      <charset val="177"/>
    </font>
    <font>
      <b/>
      <sz val="11"/>
      <name val="David"/>
      <family val="2"/>
      <charset val="177"/>
    </font>
    <font>
      <sz val="11"/>
      <name val="David"/>
      <family val="2"/>
      <charset val="177"/>
    </font>
    <font>
      <b/>
      <sz val="13"/>
      <color theme="0"/>
      <name val="David"/>
      <family val="2"/>
      <charset val="177"/>
    </font>
    <font>
      <b/>
      <sz val="11"/>
      <color theme="0"/>
      <name val="David"/>
      <family val="2"/>
      <charset val="177"/>
    </font>
    <font>
      <b/>
      <sz val="10"/>
      <name val="David"/>
      <family val="2"/>
      <charset val="177"/>
    </font>
    <font>
      <sz val="12"/>
      <color theme="1"/>
      <name val="David"/>
      <family val="2"/>
    </font>
    <font>
      <b/>
      <sz val="12"/>
      <color theme="1"/>
      <name val="David"/>
      <family val="2"/>
    </font>
    <font>
      <sz val="7"/>
      <color theme="1"/>
      <name val="Times New Roman"/>
      <family val="1"/>
    </font>
    <font>
      <u/>
      <sz val="12"/>
      <color rgb="FF008080"/>
      <name val="David"/>
      <family val="2"/>
    </font>
    <font>
      <strike/>
      <sz val="12"/>
      <color rgb="FFFF0000"/>
      <name val="David"/>
      <family val="2"/>
    </font>
    <font>
      <sz val="12"/>
      <name val="David"/>
      <family val="2"/>
    </font>
    <font>
      <u/>
      <sz val="12"/>
      <color theme="1"/>
      <name val="David"/>
      <family val="2"/>
    </font>
    <font>
      <sz val="11"/>
      <name val="David"/>
      <family val="2"/>
    </font>
    <font>
      <b/>
      <u/>
      <sz val="12"/>
      <color theme="1"/>
      <name val="David"/>
      <family val="2"/>
    </font>
    <font>
      <b/>
      <sz val="16"/>
      <color theme="1"/>
      <name val="David"/>
      <family val="2"/>
    </font>
  </fonts>
  <fills count="2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249977111117893"/>
        <bgColor theme="8" tint="0.79998168889431442"/>
      </patternFill>
    </fill>
    <fill>
      <patternFill patternType="solid">
        <fgColor theme="6" tint="0.59999389629810485"/>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727E70"/>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2"/>
        <bgColor indexed="64"/>
      </patternFill>
    </fill>
    <fill>
      <patternFill patternType="solid">
        <fgColor rgb="FFBFBFBF"/>
        <bgColor indexed="64"/>
      </patternFill>
    </fill>
    <fill>
      <patternFill patternType="solid">
        <fgColor rgb="FFF2F2F2"/>
        <bgColor indexed="64"/>
      </patternFill>
    </fill>
    <fill>
      <patternFill patternType="solid">
        <fgColor rgb="FFE7E6E6"/>
        <bgColor indexed="64"/>
      </patternFill>
    </fill>
  </fills>
  <borders count="60">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bottom style="medium">
        <color indexed="64"/>
      </bottom>
      <diagonal/>
    </border>
    <border>
      <left/>
      <right style="thin">
        <color indexed="64"/>
      </right>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style="medium">
        <color indexed="64"/>
      </right>
      <top style="double">
        <color indexed="64"/>
      </top>
      <bottom/>
      <diagonal/>
    </border>
    <border>
      <left style="medium">
        <color indexed="64"/>
      </left>
      <right/>
      <top style="double">
        <color indexed="64"/>
      </top>
      <bottom/>
      <diagonal/>
    </border>
    <border>
      <left/>
      <right/>
      <top style="double">
        <color indexed="64"/>
      </top>
      <bottom/>
      <diagonal/>
    </border>
    <border>
      <left style="medium">
        <color indexed="64"/>
      </left>
      <right/>
      <top style="medium">
        <color indexed="64"/>
      </top>
      <bottom style="thin">
        <color indexed="64"/>
      </bottom>
      <diagonal/>
    </border>
  </borders>
  <cellStyleXfs count="3">
    <xf numFmtId="0" fontId="0" fillId="0" borderId="0"/>
    <xf numFmtId="9" fontId="8" fillId="0" borderId="0" applyFont="0" applyFill="0" applyBorder="0" applyAlignment="0" applyProtection="0"/>
    <xf numFmtId="0" fontId="10" fillId="0" borderId="0" applyNumberFormat="0" applyFill="0" applyBorder="0" applyAlignment="0" applyProtection="0"/>
  </cellStyleXfs>
  <cellXfs count="199">
    <xf numFmtId="0" fontId="0" fillId="0" borderId="0" xfId="0"/>
    <xf numFmtId="49" fontId="3" fillId="7" borderId="7" xfId="0" applyNumberFormat="1" applyFont="1" applyFill="1" applyBorder="1" applyAlignment="1" applyProtection="1">
      <alignment horizontal="center" vertical="center" wrapText="1"/>
      <protection hidden="1"/>
    </xf>
    <xf numFmtId="0" fontId="3" fillId="7" borderId="7" xfId="0" applyFont="1" applyFill="1" applyBorder="1" applyAlignment="1" applyProtection="1">
      <alignment horizontal="center" vertical="center" wrapText="1"/>
      <protection hidden="1"/>
    </xf>
    <xf numFmtId="49" fontId="2" fillId="5" borderId="6" xfId="0" applyNumberFormat="1" applyFont="1" applyFill="1" applyBorder="1" applyAlignment="1" applyProtection="1">
      <alignment horizontal="center" vertical="center" readingOrder="2"/>
      <protection hidden="1"/>
    </xf>
    <xf numFmtId="0" fontId="6" fillId="17" borderId="22" xfId="0" applyFont="1" applyFill="1" applyBorder="1" applyAlignment="1" applyProtection="1">
      <alignment horizontal="center" vertical="center" readingOrder="2"/>
      <protection hidden="1"/>
    </xf>
    <xf numFmtId="0" fontId="6" fillId="17" borderId="19" xfId="0" applyFont="1" applyFill="1" applyBorder="1" applyAlignment="1" applyProtection="1">
      <alignment horizontal="center" vertical="center" readingOrder="2"/>
      <protection hidden="1"/>
    </xf>
    <xf numFmtId="0" fontId="6" fillId="17" borderId="24" xfId="0" applyFont="1" applyFill="1" applyBorder="1" applyAlignment="1" applyProtection="1">
      <alignment horizontal="center" vertical="center" wrapText="1"/>
      <protection hidden="1"/>
    </xf>
    <xf numFmtId="0" fontId="6" fillId="17" borderId="25" xfId="0" applyFont="1" applyFill="1" applyBorder="1" applyAlignment="1" applyProtection="1">
      <alignment horizontal="center" vertical="center" wrapText="1"/>
      <protection hidden="1"/>
    </xf>
    <xf numFmtId="0" fontId="5" fillId="5" borderId="15" xfId="0" applyFont="1" applyFill="1" applyBorder="1" applyAlignment="1" applyProtection="1">
      <alignment horizontal="right" vertical="center" wrapText="1" readingOrder="2"/>
      <protection hidden="1"/>
    </xf>
    <xf numFmtId="0" fontId="5" fillId="5" borderId="11" xfId="0" applyFont="1" applyFill="1" applyBorder="1" applyAlignment="1" applyProtection="1">
      <alignment horizontal="right" vertical="center" wrapText="1" readingOrder="2"/>
      <protection hidden="1"/>
    </xf>
    <xf numFmtId="0" fontId="5" fillId="5" borderId="12" xfId="0" applyFont="1" applyFill="1" applyBorder="1" applyAlignment="1" applyProtection="1">
      <alignment horizontal="right" vertical="center" wrapText="1" readingOrder="2"/>
      <protection hidden="1"/>
    </xf>
    <xf numFmtId="0" fontId="3" fillId="11" borderId="7" xfId="0" applyNumberFormat="1" applyFont="1" applyFill="1" applyBorder="1" applyAlignment="1" applyProtection="1">
      <alignment horizontal="center" vertical="center"/>
      <protection hidden="1"/>
    </xf>
    <xf numFmtId="0" fontId="2" fillId="3" borderId="6" xfId="0" applyNumberFormat="1" applyFont="1" applyFill="1" applyBorder="1" applyAlignment="1" applyProtection="1">
      <alignment horizontal="center" vertical="center" readingOrder="2"/>
      <protection hidden="1"/>
    </xf>
    <xf numFmtId="2" fontId="2" fillId="3" borderId="6" xfId="0" applyNumberFormat="1" applyFont="1" applyFill="1" applyBorder="1" applyAlignment="1" applyProtection="1">
      <alignment horizontal="center" vertical="center" readingOrder="2"/>
      <protection hidden="1"/>
    </xf>
    <xf numFmtId="0" fontId="3" fillId="11" borderId="9" xfId="0" applyFont="1" applyFill="1" applyBorder="1" applyAlignment="1" applyProtection="1">
      <alignment horizontal="center" vertical="center" wrapText="1" readingOrder="2"/>
      <protection hidden="1"/>
    </xf>
    <xf numFmtId="0" fontId="1" fillId="3" borderId="30" xfId="0" applyFont="1" applyFill="1" applyBorder="1" applyAlignment="1" applyProtection="1">
      <alignment horizontal="right" vertical="center" wrapText="1" readingOrder="2"/>
      <protection hidden="1"/>
    </xf>
    <xf numFmtId="0" fontId="1" fillId="3" borderId="16" xfId="0" applyFont="1" applyFill="1" applyBorder="1" applyAlignment="1" applyProtection="1">
      <alignment horizontal="right" vertical="center" wrapText="1" readingOrder="2"/>
      <protection hidden="1"/>
    </xf>
    <xf numFmtId="0" fontId="1" fillId="0" borderId="0" xfId="0" applyFont="1"/>
    <xf numFmtId="0" fontId="1" fillId="0" borderId="0" xfId="0" applyFont="1" applyProtection="1">
      <protection hidden="1"/>
    </xf>
    <xf numFmtId="165" fontId="1" fillId="6" borderId="24" xfId="0" applyNumberFormat="1" applyFont="1" applyFill="1" applyBorder="1" applyAlignment="1" applyProtection="1">
      <alignment horizontal="center" vertical="center"/>
      <protection locked="0"/>
    </xf>
    <xf numFmtId="2" fontId="6" fillId="13" borderId="21" xfId="0" applyNumberFormat="1" applyFont="1" applyFill="1" applyBorder="1" applyAlignment="1" applyProtection="1">
      <alignment horizontal="center" vertical="center"/>
      <protection hidden="1"/>
    </xf>
    <xf numFmtId="2" fontId="1" fillId="18" borderId="24" xfId="0" applyNumberFormat="1" applyFont="1" applyFill="1" applyBorder="1" applyAlignment="1" applyProtection="1">
      <alignment horizontal="center" vertical="center"/>
      <protection hidden="1"/>
    </xf>
    <xf numFmtId="0" fontId="1" fillId="0" borderId="0" xfId="0" applyFont="1" applyAlignment="1" applyProtection="1">
      <alignment readingOrder="2"/>
      <protection hidden="1"/>
    </xf>
    <xf numFmtId="0" fontId="1" fillId="4" borderId="0" xfId="0" applyFont="1" applyFill="1" applyProtection="1">
      <protection hidden="1"/>
    </xf>
    <xf numFmtId="0" fontId="3" fillId="8" borderId="7" xfId="0" applyFont="1" applyFill="1" applyBorder="1" applyAlignment="1" applyProtection="1">
      <alignment horizontal="center" vertical="center" wrapText="1"/>
      <protection hidden="1"/>
    </xf>
    <xf numFmtId="0" fontId="1" fillId="4" borderId="0" xfId="0" applyFont="1" applyFill="1" applyBorder="1" applyProtection="1">
      <protection hidden="1"/>
    </xf>
    <xf numFmtId="0" fontId="3" fillId="11" borderId="7" xfId="0" applyFont="1" applyFill="1" applyBorder="1" applyAlignment="1" applyProtection="1">
      <alignment horizontal="center" vertical="center" wrapText="1"/>
      <protection hidden="1"/>
    </xf>
    <xf numFmtId="0" fontId="3" fillId="21" borderId="7" xfId="0" applyFont="1" applyFill="1" applyBorder="1" applyAlignment="1" applyProtection="1">
      <alignment horizontal="center" vertical="center" wrapText="1"/>
      <protection hidden="1"/>
    </xf>
    <xf numFmtId="0" fontId="2" fillId="10" borderId="20" xfId="0" applyFont="1" applyFill="1" applyBorder="1" applyAlignment="1" applyProtection="1">
      <alignment horizontal="center" vertical="center" wrapText="1"/>
      <protection hidden="1"/>
    </xf>
    <xf numFmtId="0" fontId="5" fillId="10" borderId="17" xfId="0" applyFont="1" applyFill="1" applyBorder="1" applyAlignment="1" applyProtection="1">
      <alignment horizontal="center" vertical="center" wrapText="1"/>
      <protection hidden="1"/>
    </xf>
    <xf numFmtId="0" fontId="2" fillId="10" borderId="26" xfId="0" applyFont="1" applyFill="1" applyBorder="1" applyAlignment="1" applyProtection="1">
      <alignment horizontal="center" vertical="center" wrapText="1"/>
      <protection hidden="1"/>
    </xf>
    <xf numFmtId="49" fontId="5" fillId="10" borderId="17" xfId="0" applyNumberFormat="1" applyFont="1" applyFill="1" applyBorder="1" applyAlignment="1" applyProtection="1">
      <alignment horizontal="center" vertical="center" wrapText="1"/>
      <protection hidden="1"/>
    </xf>
    <xf numFmtId="49" fontId="5" fillId="10" borderId="26" xfId="0" applyNumberFormat="1" applyFont="1" applyFill="1" applyBorder="1" applyAlignment="1" applyProtection="1">
      <alignment horizontal="center" vertical="center" wrapText="1"/>
      <protection hidden="1"/>
    </xf>
    <xf numFmtId="0" fontId="5" fillId="0" borderId="29" xfId="0" applyFont="1" applyBorder="1" applyAlignment="1">
      <alignment horizontal="center" vertical="center"/>
    </xf>
    <xf numFmtId="0" fontId="5" fillId="0" borderId="37" xfId="0" applyFont="1" applyBorder="1" applyAlignment="1">
      <alignment horizontal="center" vertical="center"/>
    </xf>
    <xf numFmtId="0" fontId="1" fillId="0" borderId="31" xfId="0" applyFont="1" applyBorder="1"/>
    <xf numFmtId="0" fontId="1" fillId="0" borderId="35" xfId="0" applyFont="1" applyBorder="1"/>
    <xf numFmtId="0" fontId="12" fillId="9" borderId="17" xfId="0" applyFont="1" applyFill="1" applyBorder="1" applyAlignment="1" applyProtection="1">
      <alignment horizontal="center" vertical="center" wrapText="1" readingOrder="2"/>
      <protection hidden="1"/>
    </xf>
    <xf numFmtId="0" fontId="12" fillId="9" borderId="12" xfId="0" applyFont="1" applyFill="1" applyBorder="1" applyAlignment="1" applyProtection="1">
      <alignment horizontal="right" vertical="center" wrapText="1" readingOrder="2"/>
      <protection hidden="1"/>
    </xf>
    <xf numFmtId="0" fontId="6" fillId="23" borderId="5" xfId="0" applyFont="1" applyFill="1" applyBorder="1" applyAlignment="1" applyProtection="1">
      <alignment horizontal="center" vertical="center" wrapText="1"/>
      <protection locked="0"/>
    </xf>
    <xf numFmtId="0" fontId="2" fillId="10" borderId="38" xfId="0" applyFont="1" applyFill="1" applyBorder="1" applyAlignment="1" applyProtection="1">
      <alignment horizontal="center" vertical="center" wrapText="1"/>
      <protection hidden="1"/>
    </xf>
    <xf numFmtId="0" fontId="5" fillId="0" borderId="30" xfId="0" applyFont="1" applyBorder="1" applyAlignment="1">
      <alignment horizontal="center" vertical="center"/>
    </xf>
    <xf numFmtId="9" fontId="17" fillId="3" borderId="26" xfId="1" applyFont="1" applyFill="1" applyBorder="1" applyAlignment="1" applyProtection="1">
      <alignment horizontal="center" vertical="center" wrapText="1" readingOrder="2"/>
      <protection hidden="1"/>
    </xf>
    <xf numFmtId="9" fontId="17" fillId="3" borderId="7" xfId="1" applyFont="1" applyFill="1" applyBorder="1" applyAlignment="1" applyProtection="1">
      <alignment horizontal="center" vertical="center" wrapText="1" readingOrder="2"/>
      <protection hidden="1"/>
    </xf>
    <xf numFmtId="0" fontId="12" fillId="7" borderId="17" xfId="0" applyFont="1" applyFill="1" applyBorder="1" applyAlignment="1" applyProtection="1">
      <alignment horizontal="center" vertical="center" wrapText="1" readingOrder="2"/>
      <protection hidden="1"/>
    </xf>
    <xf numFmtId="0" fontId="12" fillId="7" borderId="26" xfId="0" applyFont="1" applyFill="1" applyBorder="1" applyAlignment="1" applyProtection="1">
      <alignment horizontal="center" vertical="center" wrapText="1" readingOrder="2"/>
      <protection hidden="1"/>
    </xf>
    <xf numFmtId="1" fontId="14" fillId="18" borderId="17" xfId="1" applyNumberFormat="1" applyFont="1" applyFill="1" applyBorder="1" applyAlignment="1" applyProtection="1">
      <alignment horizontal="center" vertical="center" wrapText="1" readingOrder="2"/>
      <protection locked="0"/>
    </xf>
    <xf numFmtId="164" fontId="14" fillId="18" borderId="26" xfId="1" applyNumberFormat="1" applyFont="1" applyFill="1" applyBorder="1" applyAlignment="1" applyProtection="1">
      <alignment horizontal="center" vertical="center" wrapText="1" readingOrder="2"/>
      <protection hidden="1"/>
    </xf>
    <xf numFmtId="164" fontId="14" fillId="18" borderId="17" xfId="1" applyNumberFormat="1" applyFont="1" applyFill="1" applyBorder="1" applyAlignment="1" applyProtection="1">
      <alignment horizontal="center" vertical="center" wrapText="1" readingOrder="2"/>
      <protection locked="0"/>
    </xf>
    <xf numFmtId="0" fontId="14" fillId="18" borderId="17" xfId="0" applyFont="1" applyFill="1" applyBorder="1" applyAlignment="1" applyProtection="1">
      <alignment horizontal="center" vertical="center" wrapText="1" readingOrder="2"/>
      <protection locked="0"/>
    </xf>
    <xf numFmtId="1" fontId="14" fillId="18" borderId="26" xfId="0" applyNumberFormat="1" applyFont="1" applyFill="1" applyBorder="1" applyAlignment="1" applyProtection="1">
      <alignment horizontal="center" vertical="center" wrapText="1" readingOrder="2"/>
      <protection hidden="1"/>
    </xf>
    <xf numFmtId="1" fontId="12" fillId="20" borderId="5" xfId="0" applyNumberFormat="1" applyFont="1" applyFill="1" applyBorder="1" applyAlignment="1" applyProtection="1">
      <alignment horizontal="center" vertical="center" wrapText="1" readingOrder="2"/>
      <protection hidden="1"/>
    </xf>
    <xf numFmtId="1" fontId="13" fillId="9" borderId="5" xfId="1" applyNumberFormat="1" applyFont="1" applyFill="1" applyBorder="1" applyAlignment="1" applyProtection="1">
      <alignment horizontal="center" vertical="center" wrapText="1" readingOrder="2"/>
      <protection hidden="1"/>
    </xf>
    <xf numFmtId="0" fontId="11" fillId="7" borderId="20" xfId="0" applyFont="1" applyFill="1" applyBorder="1" applyAlignment="1" applyProtection="1">
      <alignment horizontal="center" vertical="center" wrapText="1" readingOrder="2"/>
      <protection hidden="1"/>
    </xf>
    <xf numFmtId="0" fontId="11" fillId="20" borderId="17" xfId="0" applyFont="1" applyFill="1" applyBorder="1" applyAlignment="1" applyProtection="1">
      <alignment horizontal="center" vertical="center" wrapText="1" readingOrder="2"/>
      <protection hidden="1"/>
    </xf>
    <xf numFmtId="9" fontId="15" fillId="14" borderId="7" xfId="1" applyFont="1" applyFill="1" applyBorder="1" applyAlignment="1" applyProtection="1">
      <alignment horizontal="center" vertical="center" wrapText="1" readingOrder="2"/>
      <protection hidden="1"/>
    </xf>
    <xf numFmtId="0" fontId="12" fillId="15" borderId="7" xfId="0" applyFont="1" applyFill="1" applyBorder="1" applyAlignment="1" applyProtection="1">
      <alignment horizontal="center" vertical="center" wrapText="1" readingOrder="2"/>
      <protection hidden="1"/>
    </xf>
    <xf numFmtId="9" fontId="17" fillId="3" borderId="23" xfId="1" applyFont="1" applyFill="1" applyBorder="1" applyAlignment="1" applyProtection="1">
      <alignment horizontal="center" vertical="center" wrapText="1" readingOrder="2"/>
      <protection hidden="1"/>
    </xf>
    <xf numFmtId="0" fontId="6" fillId="6" borderId="5" xfId="0" applyFont="1" applyFill="1" applyBorder="1" applyAlignment="1" applyProtection="1">
      <alignment horizontal="center" vertical="center" readingOrder="2"/>
      <protection hidden="1"/>
    </xf>
    <xf numFmtId="0" fontId="10" fillId="23" borderId="4" xfId="2" applyFill="1" applyBorder="1" applyAlignment="1" applyProtection="1">
      <alignment horizontal="center" vertical="center" wrapText="1"/>
      <protection locked="0"/>
    </xf>
    <xf numFmtId="0" fontId="1" fillId="4" borderId="6" xfId="0" applyFont="1" applyFill="1" applyBorder="1" applyAlignment="1" applyProtection="1">
      <alignment horizontal="center" vertical="center" wrapText="1"/>
      <protection locked="0"/>
    </xf>
    <xf numFmtId="0" fontId="6" fillId="6" borderId="43" xfId="0" applyFont="1" applyFill="1" applyBorder="1" applyAlignment="1" applyProtection="1">
      <alignment horizontal="center" vertical="center" wrapText="1"/>
      <protection hidden="1"/>
    </xf>
    <xf numFmtId="0" fontId="6" fillId="6" borderId="42" xfId="0" applyFont="1" applyFill="1" applyBorder="1" applyAlignment="1" applyProtection="1">
      <alignment horizontal="center" vertical="center" wrapText="1"/>
      <protection hidden="1"/>
    </xf>
    <xf numFmtId="0" fontId="6" fillId="6" borderId="34" xfId="0" applyFont="1" applyFill="1" applyBorder="1" applyAlignment="1" applyProtection="1">
      <alignment horizontal="center" vertical="center" wrapText="1"/>
      <protection hidden="1"/>
    </xf>
    <xf numFmtId="0" fontId="2" fillId="22" borderId="31" xfId="0" applyFont="1" applyFill="1" applyBorder="1" applyAlignment="1">
      <alignment horizontal="center" vertical="center"/>
    </xf>
    <xf numFmtId="0" fontId="2" fillId="22" borderId="32" xfId="0" applyFont="1" applyFill="1" applyBorder="1" applyAlignment="1">
      <alignment horizontal="center" vertical="center"/>
    </xf>
    <xf numFmtId="0" fontId="5" fillId="10" borderId="24" xfId="0" applyFont="1" applyFill="1" applyBorder="1" applyAlignment="1" applyProtection="1">
      <alignment horizontal="center" vertical="center" wrapText="1"/>
      <protection hidden="1"/>
    </xf>
    <xf numFmtId="49" fontId="5" fillId="10" borderId="24" xfId="0" applyNumberFormat="1" applyFont="1" applyFill="1" applyBorder="1" applyAlignment="1" applyProtection="1">
      <alignment horizontal="center" vertical="center" wrapText="1"/>
      <protection hidden="1"/>
    </xf>
    <xf numFmtId="0" fontId="6" fillId="6" borderId="5" xfId="0" applyFont="1" applyFill="1" applyBorder="1" applyAlignment="1" applyProtection="1">
      <alignment horizontal="center" vertical="center"/>
      <protection hidden="1"/>
    </xf>
    <xf numFmtId="0" fontId="6" fillId="13" borderId="4" xfId="0" applyFont="1" applyFill="1" applyBorder="1" applyAlignment="1" applyProtection="1">
      <alignment horizontal="center" vertical="center"/>
      <protection hidden="1"/>
    </xf>
    <xf numFmtId="0" fontId="14" fillId="18" borderId="17" xfId="0" applyFont="1" applyFill="1" applyBorder="1" applyAlignment="1" applyProtection="1">
      <alignment horizontal="center" vertical="center" wrapText="1" readingOrder="2"/>
      <protection locked="0"/>
    </xf>
    <xf numFmtId="0" fontId="6" fillId="17" borderId="6" xfId="0" applyFont="1" applyFill="1" applyBorder="1" applyAlignment="1" applyProtection="1">
      <alignment horizontal="center" vertical="center"/>
      <protection hidden="1"/>
    </xf>
    <xf numFmtId="0" fontId="2" fillId="6" borderId="43" xfId="0" applyFont="1" applyFill="1" applyBorder="1" applyAlignment="1" applyProtection="1">
      <alignment horizontal="center" vertical="center" wrapText="1"/>
      <protection hidden="1"/>
    </xf>
    <xf numFmtId="0" fontId="11" fillId="7" borderId="20" xfId="0" applyFont="1" applyFill="1" applyBorder="1" applyAlignment="1" applyProtection="1">
      <alignment horizontal="center" vertical="center" wrapText="1" readingOrder="2"/>
      <protection hidden="1"/>
    </xf>
    <xf numFmtId="0" fontId="7" fillId="12" borderId="45" xfId="0" applyFont="1" applyFill="1" applyBorder="1" applyAlignment="1" applyProtection="1">
      <alignment horizontal="center" vertical="center"/>
      <protection hidden="1"/>
    </xf>
    <xf numFmtId="0" fontId="5" fillId="5" borderId="5" xfId="0" applyFont="1" applyFill="1" applyBorder="1" applyAlignment="1" applyProtection="1">
      <alignment horizontal="right" vertical="center" wrapText="1" readingOrder="2"/>
      <protection hidden="1"/>
    </xf>
    <xf numFmtId="0" fontId="1" fillId="4" borderId="5" xfId="0" applyFont="1" applyFill="1" applyBorder="1" applyAlignment="1" applyProtection="1">
      <alignment horizontal="center" vertical="center" wrapText="1"/>
      <protection locked="0"/>
    </xf>
    <xf numFmtId="164" fontId="2" fillId="3" borderId="6" xfId="0" applyNumberFormat="1" applyFont="1" applyFill="1" applyBorder="1" applyAlignment="1" applyProtection="1">
      <alignment horizontal="center" vertical="center" readingOrder="2"/>
      <protection hidden="1"/>
    </xf>
    <xf numFmtId="0" fontId="18" fillId="3" borderId="16" xfId="0" applyFont="1" applyFill="1" applyBorder="1" applyAlignment="1" applyProtection="1">
      <alignment horizontal="right" vertical="center" wrapText="1" readingOrder="2"/>
      <protection hidden="1"/>
    </xf>
    <xf numFmtId="164" fontId="2" fillId="3" borderId="2" xfId="0" applyNumberFormat="1" applyFont="1" applyFill="1" applyBorder="1" applyAlignment="1" applyProtection="1">
      <alignment horizontal="center" vertical="center" readingOrder="2"/>
      <protection hidden="1"/>
    </xf>
    <xf numFmtId="0" fontId="1" fillId="2" borderId="0" xfId="0" applyFont="1" applyFill="1" applyBorder="1" applyAlignment="1" applyProtection="1">
      <alignment horizontal="center"/>
      <protection hidden="1"/>
    </xf>
    <xf numFmtId="0" fontId="1" fillId="2" borderId="0" xfId="0" applyFont="1" applyFill="1" applyBorder="1" applyProtection="1">
      <protection hidden="1"/>
    </xf>
    <xf numFmtId="0" fontId="19" fillId="9" borderId="12" xfId="0" applyFont="1" applyFill="1" applyBorder="1" applyAlignment="1" applyProtection="1">
      <alignment horizontal="right" vertical="center" wrapText="1" readingOrder="2"/>
      <protection hidden="1"/>
    </xf>
    <xf numFmtId="0" fontId="19" fillId="9" borderId="0" xfId="0" applyFont="1" applyFill="1" applyBorder="1" applyAlignment="1" applyProtection="1">
      <alignment horizontal="right" vertical="center" wrapText="1" readingOrder="2"/>
      <protection hidden="1"/>
    </xf>
    <xf numFmtId="0" fontId="6" fillId="17" borderId="6" xfId="0" applyFont="1" applyFill="1" applyBorder="1" applyAlignment="1" applyProtection="1">
      <alignment horizontal="center" vertical="center" wrapText="1"/>
      <protection hidden="1"/>
    </xf>
    <xf numFmtId="2" fontId="0" fillId="0" borderId="0" xfId="0" applyNumberFormat="1"/>
    <xf numFmtId="0" fontId="19" fillId="24" borderId="7" xfId="0" applyFont="1" applyFill="1" applyBorder="1" applyAlignment="1">
      <alignment horizontal="center" vertical="center" wrapText="1" readingOrder="2"/>
    </xf>
    <xf numFmtId="0" fontId="19" fillId="25" borderId="35" xfId="0" applyFont="1" applyFill="1" applyBorder="1" applyAlignment="1">
      <alignment horizontal="center" vertical="center" wrapText="1" readingOrder="2"/>
    </xf>
    <xf numFmtId="0" fontId="19" fillId="25" borderId="52" xfId="0" applyFont="1" applyFill="1" applyBorder="1" applyAlignment="1">
      <alignment horizontal="center" vertical="center" wrapText="1" readingOrder="2"/>
    </xf>
    <xf numFmtId="0" fontId="18" fillId="0" borderId="35" xfId="0" applyFont="1" applyBorder="1" applyAlignment="1">
      <alignment horizontal="center" vertical="center" wrapText="1" readingOrder="2"/>
    </xf>
    <xf numFmtId="0" fontId="18" fillId="0" borderId="54" xfId="0" applyFont="1" applyBorder="1" applyAlignment="1">
      <alignment horizontal="center" vertical="center" wrapText="1" readingOrder="2"/>
    </xf>
    <xf numFmtId="0" fontId="0" fillId="0" borderId="52" xfId="0" applyBorder="1" applyAlignment="1">
      <alignment vertical="top" wrapText="1"/>
    </xf>
    <xf numFmtId="0" fontId="18" fillId="0" borderId="52" xfId="0" applyFont="1" applyBorder="1" applyAlignment="1">
      <alignment horizontal="center" vertical="center" wrapText="1" readingOrder="2"/>
    </xf>
    <xf numFmtId="0" fontId="19" fillId="24" borderId="3" xfId="0" applyFont="1" applyFill="1" applyBorder="1" applyAlignment="1">
      <alignment horizontal="center" vertical="center" wrapText="1" readingOrder="2"/>
    </xf>
    <xf numFmtId="0" fontId="19" fillId="24" borderId="31" xfId="0" applyFont="1" applyFill="1" applyBorder="1" applyAlignment="1">
      <alignment horizontal="center" vertical="center" wrapText="1" readingOrder="2"/>
    </xf>
    <xf numFmtId="0" fontId="19" fillId="24" borderId="0" xfId="0" applyFont="1" applyFill="1" applyBorder="1" applyAlignment="1">
      <alignment horizontal="center" vertical="center" wrapText="1" readingOrder="2"/>
    </xf>
    <xf numFmtId="9" fontId="6" fillId="18" borderId="25" xfId="0" applyNumberFormat="1" applyFont="1" applyFill="1" applyBorder="1" applyAlignment="1" applyProtection="1">
      <alignment horizontal="center"/>
      <protection hidden="1"/>
    </xf>
    <xf numFmtId="0" fontId="6" fillId="17" borderId="29" xfId="0" applyFont="1" applyFill="1" applyBorder="1" applyAlignment="1" applyProtection="1">
      <alignment horizontal="center" vertical="center" wrapText="1"/>
      <protection hidden="1"/>
    </xf>
    <xf numFmtId="0" fontId="6" fillId="17" borderId="25" xfId="0" applyFont="1" applyFill="1" applyBorder="1" applyAlignment="1" applyProtection="1">
      <alignment horizontal="center"/>
      <protection hidden="1"/>
    </xf>
    <xf numFmtId="0" fontId="6" fillId="17" borderId="10" xfId="0" applyFont="1" applyFill="1" applyBorder="1" applyAlignment="1" applyProtection="1">
      <alignment horizontal="center"/>
      <protection hidden="1"/>
    </xf>
    <xf numFmtId="0" fontId="6" fillId="17" borderId="23" xfId="0" applyFont="1" applyFill="1" applyBorder="1" applyAlignment="1" applyProtection="1">
      <alignment horizontal="center" vertical="center" readingOrder="2"/>
      <protection hidden="1"/>
    </xf>
    <xf numFmtId="0" fontId="6" fillId="17" borderId="59" xfId="0" applyFont="1" applyFill="1" applyBorder="1" applyAlignment="1" applyProtection="1">
      <alignment horizontal="center"/>
      <protection hidden="1"/>
    </xf>
    <xf numFmtId="0" fontId="6" fillId="17" borderId="51" xfId="0" applyFont="1" applyFill="1" applyBorder="1" applyAlignment="1" applyProtection="1">
      <alignment horizontal="center" vertical="center" wrapText="1"/>
      <protection hidden="1"/>
    </xf>
    <xf numFmtId="0" fontId="6" fillId="18" borderId="12" xfId="0" applyFont="1" applyFill="1" applyBorder="1" applyAlignment="1" applyProtection="1">
      <alignment horizontal="center"/>
      <protection hidden="1"/>
    </xf>
    <xf numFmtId="2" fontId="1" fillId="18" borderId="16" xfId="0" applyNumberFormat="1" applyFont="1" applyFill="1" applyBorder="1" applyAlignment="1" applyProtection="1">
      <alignment horizontal="center" vertical="center"/>
      <protection hidden="1"/>
    </xf>
    <xf numFmtId="2" fontId="1" fillId="18" borderId="26" xfId="0" applyNumberFormat="1" applyFont="1" applyFill="1" applyBorder="1" applyAlignment="1" applyProtection="1">
      <alignment horizontal="center" vertical="center"/>
      <protection hidden="1"/>
    </xf>
    <xf numFmtId="0" fontId="16" fillId="16" borderId="13" xfId="0" applyFont="1" applyFill="1" applyBorder="1" applyAlignment="1" applyProtection="1">
      <alignment horizontal="center" vertical="center"/>
      <protection hidden="1"/>
    </xf>
    <xf numFmtId="0" fontId="16" fillId="16" borderId="21" xfId="0" applyFont="1" applyFill="1" applyBorder="1" applyAlignment="1" applyProtection="1">
      <alignment horizontal="center" vertical="center"/>
      <protection hidden="1"/>
    </xf>
    <xf numFmtId="2" fontId="16" fillId="16" borderId="27" xfId="0" applyNumberFormat="1" applyFont="1" applyFill="1" applyBorder="1" applyAlignment="1" applyProtection="1">
      <alignment horizontal="center" vertical="center"/>
      <protection hidden="1"/>
    </xf>
    <xf numFmtId="2" fontId="16" fillId="16" borderId="18" xfId="0" applyNumberFormat="1" applyFont="1" applyFill="1" applyBorder="1" applyAlignment="1" applyProtection="1">
      <alignment horizontal="center" vertical="center"/>
      <protection hidden="1"/>
    </xf>
    <xf numFmtId="0" fontId="9" fillId="19" borderId="10" xfId="0" applyFont="1" applyFill="1" applyBorder="1" applyAlignment="1" applyProtection="1">
      <alignment horizontal="center" vertical="center"/>
      <protection hidden="1"/>
    </xf>
    <xf numFmtId="0" fontId="9" fillId="19" borderId="9" xfId="0" applyFont="1" applyFill="1" applyBorder="1" applyAlignment="1" applyProtection="1">
      <alignment horizontal="center" vertical="center"/>
      <protection hidden="1"/>
    </xf>
    <xf numFmtId="0" fontId="7" fillId="6" borderId="33" xfId="0" applyFont="1" applyFill="1" applyBorder="1" applyAlignment="1" applyProtection="1">
      <alignment horizontal="center" vertical="center" wrapText="1"/>
      <protection hidden="1"/>
    </xf>
    <xf numFmtId="0" fontId="4" fillId="6" borderId="42" xfId="0" applyFont="1" applyFill="1" applyBorder="1" applyAlignment="1" applyProtection="1">
      <alignment horizontal="center" vertical="center" wrapText="1"/>
      <protection hidden="1"/>
    </xf>
    <xf numFmtId="0" fontId="6" fillId="6" borderId="3" xfId="0" applyFont="1" applyFill="1" applyBorder="1" applyAlignment="1" applyProtection="1">
      <alignment horizontal="center" vertical="center" readingOrder="2"/>
      <protection hidden="1"/>
    </xf>
    <xf numFmtId="0" fontId="6" fillId="6" borderId="2" xfId="0" applyFont="1" applyFill="1" applyBorder="1" applyAlignment="1" applyProtection="1">
      <alignment horizontal="center" vertical="center" readingOrder="2"/>
      <protection hidden="1"/>
    </xf>
    <xf numFmtId="0" fontId="2" fillId="6" borderId="3" xfId="0" applyFont="1" applyFill="1" applyBorder="1" applyAlignment="1" applyProtection="1">
      <alignment horizontal="center" vertical="center" wrapText="1"/>
      <protection hidden="1"/>
    </xf>
    <xf numFmtId="0" fontId="2" fillId="6" borderId="2" xfId="0" applyFont="1" applyFill="1" applyBorder="1" applyAlignment="1" applyProtection="1">
      <alignment horizontal="center" vertical="center" wrapText="1"/>
      <protection hidden="1"/>
    </xf>
    <xf numFmtId="0" fontId="2" fillId="6" borderId="1" xfId="0" applyFont="1" applyFill="1" applyBorder="1" applyAlignment="1" applyProtection="1">
      <alignment horizontal="center" vertical="center" wrapText="1"/>
      <protection hidden="1"/>
    </xf>
    <xf numFmtId="0" fontId="15" fillId="14" borderId="8" xfId="0" applyFont="1" applyFill="1" applyBorder="1" applyAlignment="1" applyProtection="1">
      <alignment horizontal="center" vertical="center" wrapText="1" readingOrder="2"/>
      <protection hidden="1"/>
    </xf>
    <xf numFmtId="0" fontId="15" fillId="14" borderId="41" xfId="0" applyFont="1" applyFill="1" applyBorder="1" applyAlignment="1" applyProtection="1">
      <alignment horizontal="center" vertical="center" wrapText="1" readingOrder="2"/>
      <protection hidden="1"/>
    </xf>
    <xf numFmtId="0" fontId="15" fillId="14" borderId="40" xfId="0" applyFont="1" applyFill="1" applyBorder="1" applyAlignment="1" applyProtection="1">
      <alignment horizontal="center" vertical="center" wrapText="1" readingOrder="2"/>
      <protection hidden="1"/>
    </xf>
    <xf numFmtId="0" fontId="12" fillId="15" borderId="8" xfId="0" applyFont="1" applyFill="1" applyBorder="1" applyAlignment="1" applyProtection="1">
      <alignment horizontal="center" vertical="center" wrapText="1" readingOrder="2"/>
      <protection hidden="1"/>
    </xf>
    <xf numFmtId="0" fontId="12" fillId="15" borderId="41" xfId="0" applyFont="1" applyFill="1" applyBorder="1" applyAlignment="1" applyProtection="1">
      <alignment horizontal="center" vertical="center" wrapText="1" readingOrder="2"/>
      <protection hidden="1"/>
    </xf>
    <xf numFmtId="0" fontId="12" fillId="15" borderId="40" xfId="0" applyFont="1" applyFill="1" applyBorder="1" applyAlignment="1" applyProtection="1">
      <alignment horizontal="center" vertical="center" wrapText="1" readingOrder="2"/>
      <protection hidden="1"/>
    </xf>
    <xf numFmtId="2" fontId="15" fillId="14" borderId="17" xfId="0" applyNumberFormat="1" applyFont="1" applyFill="1" applyBorder="1" applyAlignment="1" applyProtection="1">
      <alignment horizontal="center" vertical="center" wrapText="1" readingOrder="2"/>
      <protection hidden="1"/>
    </xf>
    <xf numFmtId="2" fontId="15" fillId="14" borderId="26" xfId="0" applyNumberFormat="1" applyFont="1" applyFill="1" applyBorder="1" applyAlignment="1" applyProtection="1">
      <alignment horizontal="center" vertical="center" wrapText="1" readingOrder="2"/>
      <protection hidden="1"/>
    </xf>
    <xf numFmtId="164" fontId="12" fillId="18" borderId="17" xfId="0" applyNumberFormat="1" applyFont="1" applyFill="1" applyBorder="1" applyAlignment="1" applyProtection="1">
      <alignment horizontal="center" vertical="center" wrapText="1" readingOrder="2"/>
      <protection hidden="1"/>
    </xf>
    <xf numFmtId="164" fontId="12" fillId="18" borderId="26" xfId="0" applyNumberFormat="1" applyFont="1" applyFill="1" applyBorder="1" applyAlignment="1" applyProtection="1">
      <alignment horizontal="center" vertical="center" wrapText="1" readingOrder="2"/>
      <protection hidden="1"/>
    </xf>
    <xf numFmtId="0" fontId="11" fillId="7" borderId="19" xfId="0" applyFont="1" applyFill="1" applyBorder="1" applyAlignment="1" applyProtection="1">
      <alignment horizontal="right" vertical="center" wrapText="1" readingOrder="2"/>
      <protection hidden="1"/>
    </xf>
    <xf numFmtId="0" fontId="11" fillId="7" borderId="23" xfId="0" applyFont="1" applyFill="1" applyBorder="1" applyAlignment="1" applyProtection="1">
      <alignment horizontal="right" vertical="center" wrapText="1" readingOrder="2"/>
      <protection hidden="1"/>
    </xf>
    <xf numFmtId="9" fontId="12" fillId="7" borderId="14" xfId="1" applyFont="1" applyFill="1" applyBorder="1" applyAlignment="1" applyProtection="1">
      <alignment horizontal="center" vertical="center" wrapText="1" readingOrder="2"/>
      <protection hidden="1"/>
    </xf>
    <xf numFmtId="9" fontId="12" fillId="7" borderId="5" xfId="1" applyFont="1" applyFill="1" applyBorder="1" applyAlignment="1" applyProtection="1">
      <alignment horizontal="center" vertical="center" wrapText="1" readingOrder="2"/>
      <protection hidden="1"/>
    </xf>
    <xf numFmtId="0" fontId="11" fillId="20" borderId="25" xfId="0" applyFont="1" applyFill="1" applyBorder="1" applyAlignment="1" applyProtection="1">
      <alignment horizontal="right" vertical="center" wrapText="1" readingOrder="2"/>
      <protection hidden="1"/>
    </xf>
    <xf numFmtId="0" fontId="11" fillId="20" borderId="26" xfId="0" applyFont="1" applyFill="1" applyBorder="1" applyAlignment="1" applyProtection="1">
      <alignment horizontal="right" vertical="center" wrapText="1" readingOrder="2"/>
      <protection hidden="1"/>
    </xf>
    <xf numFmtId="0" fontId="12" fillId="9" borderId="25" xfId="0" applyFont="1" applyFill="1" applyBorder="1" applyAlignment="1" applyProtection="1">
      <alignment horizontal="right" vertical="center" wrapText="1" readingOrder="2"/>
      <protection hidden="1"/>
    </xf>
    <xf numFmtId="0" fontId="12" fillId="9" borderId="26" xfId="0" applyFont="1" applyFill="1" applyBorder="1" applyAlignment="1" applyProtection="1">
      <alignment horizontal="right" vertical="center" wrapText="1" readingOrder="2"/>
      <protection hidden="1"/>
    </xf>
    <xf numFmtId="0" fontId="12" fillId="9" borderId="15" xfId="0" applyFont="1" applyFill="1" applyBorder="1" applyAlignment="1" applyProtection="1">
      <alignment horizontal="right" vertical="center" wrapText="1" readingOrder="2"/>
      <protection hidden="1"/>
    </xf>
    <xf numFmtId="0" fontId="12" fillId="9" borderId="47" xfId="0" applyFont="1" applyFill="1" applyBorder="1" applyAlignment="1" applyProtection="1">
      <alignment horizontal="right" vertical="center" wrapText="1" readingOrder="2"/>
      <protection hidden="1"/>
    </xf>
    <xf numFmtId="0" fontId="0" fillId="0" borderId="35" xfId="0" applyBorder="1" applyAlignment="1">
      <alignment horizontal="right" vertical="center" wrapText="1" readingOrder="2"/>
    </xf>
    <xf numFmtId="0" fontId="0" fillId="0" borderId="46" xfId="0" applyBorder="1" applyAlignment="1">
      <alignment horizontal="right" vertical="center" wrapText="1" readingOrder="2"/>
    </xf>
    <xf numFmtId="0" fontId="0" fillId="0" borderId="11" xfId="0" applyBorder="1" applyAlignment="1">
      <alignment horizontal="right" vertical="center" wrapText="1" readingOrder="2"/>
    </xf>
    <xf numFmtId="0" fontId="0" fillId="0" borderId="29" xfId="0" applyBorder="1" applyAlignment="1">
      <alignment horizontal="right" vertical="center" wrapText="1" readingOrder="2"/>
    </xf>
    <xf numFmtId="0" fontId="12" fillId="9" borderId="48" xfId="0" applyFont="1" applyFill="1" applyBorder="1" applyAlignment="1" applyProtection="1">
      <alignment horizontal="center" vertical="center" wrapText="1" readingOrder="2"/>
      <protection hidden="1"/>
    </xf>
    <xf numFmtId="0" fontId="0" fillId="0" borderId="2" xfId="0" applyBorder="1" applyAlignment="1">
      <alignment horizontal="center" vertical="center" wrapText="1" readingOrder="2"/>
    </xf>
    <xf numFmtId="0" fontId="0" fillId="0" borderId="6" xfId="0" applyBorder="1" applyAlignment="1">
      <alignment horizontal="center" vertical="center" wrapText="1" readingOrder="2"/>
    </xf>
    <xf numFmtId="1" fontId="13" fillId="9" borderId="48" xfId="1" applyNumberFormat="1" applyFont="1" applyFill="1" applyBorder="1" applyAlignment="1" applyProtection="1">
      <alignment horizontal="center" vertical="center" wrapText="1" readingOrder="2"/>
      <protection hidden="1"/>
    </xf>
    <xf numFmtId="1" fontId="13" fillId="9" borderId="2" xfId="1" applyNumberFormat="1" applyFont="1" applyFill="1" applyBorder="1" applyAlignment="1" applyProtection="1">
      <alignment horizontal="center" vertical="center" wrapText="1" readingOrder="2"/>
      <protection hidden="1"/>
    </xf>
    <xf numFmtId="1" fontId="13" fillId="9" borderId="6" xfId="1" applyNumberFormat="1" applyFont="1" applyFill="1" applyBorder="1" applyAlignment="1" applyProtection="1">
      <alignment horizontal="center" vertical="center" wrapText="1" readingOrder="2"/>
      <protection hidden="1"/>
    </xf>
    <xf numFmtId="0" fontId="2" fillId="0" borderId="36" xfId="0" applyFont="1" applyBorder="1" applyAlignment="1" applyProtection="1">
      <alignment horizontal="center" vertical="center"/>
      <protection hidden="1"/>
    </xf>
    <xf numFmtId="0" fontId="2" fillId="0" borderId="18" xfId="0" applyFont="1" applyBorder="1" applyAlignment="1" applyProtection="1">
      <alignment horizontal="center" vertical="center"/>
      <protection hidden="1"/>
    </xf>
    <xf numFmtId="0" fontId="11" fillId="7" borderId="20" xfId="0" applyFont="1" applyFill="1" applyBorder="1" applyAlignment="1" applyProtection="1">
      <alignment horizontal="center" vertical="center" wrapText="1" readingOrder="2"/>
      <protection hidden="1"/>
    </xf>
    <xf numFmtId="0" fontId="11" fillId="7" borderId="23" xfId="0" applyFont="1" applyFill="1" applyBorder="1" applyAlignment="1" applyProtection="1">
      <alignment horizontal="center" vertical="center" wrapText="1" readingOrder="2"/>
      <protection hidden="1"/>
    </xf>
    <xf numFmtId="0" fontId="11" fillId="7" borderId="17" xfId="0" applyNumberFormat="1" applyFont="1" applyFill="1" applyBorder="1" applyAlignment="1" applyProtection="1">
      <alignment horizontal="center" vertical="center" wrapText="1" readingOrder="2"/>
      <protection hidden="1"/>
    </xf>
    <xf numFmtId="0" fontId="11" fillId="7" borderId="26" xfId="0" applyNumberFormat="1" applyFont="1" applyFill="1" applyBorder="1" applyAlignment="1" applyProtection="1">
      <alignment horizontal="center" vertical="center" wrapText="1" readingOrder="2"/>
      <protection hidden="1"/>
    </xf>
    <xf numFmtId="164" fontId="14" fillId="18" borderId="49" xfId="1" applyNumberFormat="1" applyFont="1" applyFill="1" applyBorder="1" applyAlignment="1" applyProtection="1">
      <alignment horizontal="center" vertical="center" wrapText="1" readingOrder="2"/>
      <protection locked="0"/>
    </xf>
    <xf numFmtId="0" fontId="0" fillId="0" borderId="50" xfId="0" applyBorder="1" applyAlignment="1">
      <alignment horizontal="center" vertical="center" wrapText="1" readingOrder="2"/>
    </xf>
    <xf numFmtId="0" fontId="0" fillId="0" borderId="51" xfId="0" applyBorder="1" applyAlignment="1">
      <alignment horizontal="center" vertical="center" wrapText="1" readingOrder="2"/>
    </xf>
    <xf numFmtId="164" fontId="14" fillId="18" borderId="48" xfId="1" applyNumberFormat="1" applyFont="1" applyFill="1" applyBorder="1" applyAlignment="1" applyProtection="1">
      <alignment horizontal="center" vertical="center" wrapText="1" readingOrder="2"/>
      <protection hidden="1"/>
    </xf>
    <xf numFmtId="0" fontId="2" fillId="22" borderId="44" xfId="0" applyFont="1" applyFill="1" applyBorder="1" applyAlignment="1" applyProtection="1">
      <alignment horizontal="center" vertical="center" readingOrder="2"/>
      <protection hidden="1"/>
    </xf>
    <xf numFmtId="0" fontId="2" fillId="22" borderId="32" xfId="0" applyFont="1" applyFill="1" applyBorder="1" applyAlignment="1" applyProtection="1">
      <alignment horizontal="center" vertical="center" readingOrder="2"/>
      <protection hidden="1"/>
    </xf>
    <xf numFmtId="0" fontId="2" fillId="22" borderId="13" xfId="0" applyFont="1" applyFill="1" applyBorder="1" applyAlignment="1" applyProtection="1">
      <alignment horizontal="center" vertical="center" wrapText="1"/>
      <protection hidden="1"/>
    </xf>
    <xf numFmtId="0" fontId="2" fillId="22" borderId="34" xfId="0" applyFont="1" applyFill="1" applyBorder="1" applyAlignment="1" applyProtection="1">
      <alignment horizontal="center" vertical="center" wrapText="1"/>
      <protection hidden="1"/>
    </xf>
    <xf numFmtId="0" fontId="2" fillId="22" borderId="28" xfId="0" applyFont="1" applyFill="1" applyBorder="1" applyAlignment="1" applyProtection="1">
      <alignment horizontal="center" vertical="center" wrapText="1"/>
      <protection hidden="1"/>
    </xf>
    <xf numFmtId="0" fontId="2" fillId="22" borderId="10" xfId="0" applyFont="1" applyFill="1" applyBorder="1" applyAlignment="1" applyProtection="1">
      <alignment horizontal="center" vertical="center" wrapText="1"/>
      <protection hidden="1"/>
    </xf>
    <xf numFmtId="0" fontId="2" fillId="22" borderId="39" xfId="0" applyFont="1" applyFill="1" applyBorder="1" applyAlignment="1" applyProtection="1">
      <alignment horizontal="center" vertical="center" wrapText="1"/>
      <protection hidden="1"/>
    </xf>
    <xf numFmtId="0" fontId="2" fillId="22" borderId="9" xfId="0" applyFont="1" applyFill="1" applyBorder="1" applyAlignment="1" applyProtection="1">
      <alignment horizontal="center" vertical="center" wrapText="1"/>
      <protection hidden="1"/>
    </xf>
    <xf numFmtId="0" fontId="1" fillId="9" borderId="10" xfId="0" applyFont="1" applyFill="1" applyBorder="1" applyAlignment="1">
      <alignment horizontal="center" vertical="center"/>
    </xf>
    <xf numFmtId="0" fontId="1" fillId="9" borderId="39" xfId="0" applyFont="1" applyFill="1" applyBorder="1" applyAlignment="1">
      <alignment horizontal="center" vertical="center"/>
    </xf>
    <xf numFmtId="0" fontId="1" fillId="9" borderId="9" xfId="0" applyFont="1" applyFill="1" applyBorder="1" applyAlignment="1">
      <alignment horizontal="center" vertical="center"/>
    </xf>
    <xf numFmtId="0" fontId="2" fillId="22" borderId="10" xfId="0" applyFont="1" applyFill="1" applyBorder="1" applyAlignment="1">
      <alignment horizontal="center" vertical="center"/>
    </xf>
    <xf numFmtId="0" fontId="2" fillId="22" borderId="9" xfId="0" applyFont="1" applyFill="1" applyBorder="1" applyAlignment="1">
      <alignment horizontal="center" vertical="center"/>
    </xf>
    <xf numFmtId="0" fontId="2" fillId="9" borderId="31"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9" borderId="8" xfId="0" applyFont="1" applyFill="1" applyBorder="1" applyAlignment="1">
      <alignment horizontal="center"/>
    </xf>
    <xf numFmtId="0" fontId="2" fillId="9" borderId="40" xfId="0" applyFont="1" applyFill="1" applyBorder="1" applyAlignment="1">
      <alignment horizontal="center"/>
    </xf>
    <xf numFmtId="0" fontId="2" fillId="9" borderId="3"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6" fillId="17" borderId="3" xfId="0" applyFont="1" applyFill="1" applyBorder="1" applyAlignment="1" applyProtection="1">
      <alignment horizontal="center" vertical="center"/>
      <protection hidden="1"/>
    </xf>
    <xf numFmtId="0" fontId="6" fillId="17" borderId="6" xfId="0" applyFont="1" applyFill="1" applyBorder="1" applyAlignment="1" applyProtection="1">
      <alignment horizontal="center" vertical="center"/>
      <protection hidden="1"/>
    </xf>
    <xf numFmtId="0" fontId="6" fillId="17" borderId="19" xfId="0" applyFont="1" applyFill="1" applyBorder="1" applyAlignment="1" applyProtection="1">
      <alignment horizontal="center"/>
      <protection hidden="1"/>
    </xf>
    <xf numFmtId="0" fontId="27" fillId="26" borderId="54" xfId="0" applyFont="1" applyFill="1" applyBorder="1" applyAlignment="1">
      <alignment horizontal="center" vertical="center" wrapText="1" readingOrder="2"/>
    </xf>
    <xf numFmtId="0" fontId="27" fillId="26" borderId="55" xfId="0" applyFont="1" applyFill="1" applyBorder="1" applyAlignment="1">
      <alignment horizontal="center" vertical="center" wrapText="1" readingOrder="2"/>
    </xf>
    <xf numFmtId="0" fontId="19" fillId="0" borderId="56" xfId="0" applyFont="1" applyBorder="1" applyAlignment="1">
      <alignment horizontal="center" vertical="center" wrapText="1" readingOrder="2"/>
    </xf>
    <xf numFmtId="0" fontId="19" fillId="0" borderId="2" xfId="0" applyFont="1" applyBorder="1" applyAlignment="1">
      <alignment horizontal="center" vertical="center" wrapText="1" readingOrder="2"/>
    </xf>
    <xf numFmtId="0" fontId="19" fillId="0" borderId="1" xfId="0" applyFont="1" applyBorder="1" applyAlignment="1">
      <alignment horizontal="center" vertical="center" wrapText="1" readingOrder="2"/>
    </xf>
    <xf numFmtId="0" fontId="18" fillId="0" borderId="56" xfId="0" applyFont="1" applyBorder="1" applyAlignment="1">
      <alignment horizontal="center" vertical="center" wrapText="1" readingOrder="2"/>
    </xf>
    <xf numFmtId="0" fontId="18" fillId="0" borderId="2" xfId="0" applyFont="1" applyBorder="1" applyAlignment="1">
      <alignment horizontal="center" vertical="center" wrapText="1" readingOrder="2"/>
    </xf>
    <xf numFmtId="0" fontId="18" fillId="0" borderId="1" xfId="0" applyFont="1" applyBorder="1" applyAlignment="1">
      <alignment horizontal="center" vertical="center" wrapText="1" readingOrder="2"/>
    </xf>
    <xf numFmtId="0" fontId="19" fillId="0" borderId="3" xfId="0" applyFont="1" applyBorder="1" applyAlignment="1">
      <alignment horizontal="center" vertical="center" wrapText="1" readingOrder="2"/>
    </xf>
    <xf numFmtId="0" fontId="18" fillId="0" borderId="3" xfId="0" applyFont="1" applyBorder="1" applyAlignment="1">
      <alignment horizontal="center" vertical="center" wrapText="1" readingOrder="2"/>
    </xf>
    <xf numFmtId="0" fontId="19" fillId="0" borderId="53" xfId="0" applyFont="1" applyBorder="1" applyAlignment="1">
      <alignment horizontal="center" vertical="center" wrapText="1" readingOrder="2"/>
    </xf>
    <xf numFmtId="0" fontId="18" fillId="0" borderId="53" xfId="0" applyFont="1" applyBorder="1" applyAlignment="1">
      <alignment horizontal="center" vertical="center" wrapText="1" readingOrder="2"/>
    </xf>
    <xf numFmtId="0" fontId="19" fillId="26" borderId="57" xfId="0" applyFont="1" applyFill="1" applyBorder="1" applyAlignment="1">
      <alignment horizontal="center" vertical="center" wrapText="1" readingOrder="2"/>
    </xf>
    <xf numFmtId="0" fontId="19" fillId="26" borderId="58" xfId="0" applyFont="1" applyFill="1" applyBorder="1" applyAlignment="1">
      <alignment horizontal="center" vertical="center" wrapText="1" readingOrder="2"/>
    </xf>
    <xf numFmtId="0" fontId="19" fillId="25" borderId="3" xfId="0" applyFont="1" applyFill="1" applyBorder="1" applyAlignment="1">
      <alignment horizontal="center" vertical="center" wrapText="1" readingOrder="2"/>
    </xf>
    <xf numFmtId="0" fontId="19" fillId="25" borderId="1" xfId="0" applyFont="1" applyFill="1" applyBorder="1" applyAlignment="1">
      <alignment horizontal="center" vertical="center" wrapText="1" readingOrder="2"/>
    </xf>
    <xf numFmtId="0" fontId="19" fillId="24" borderId="35" xfId="0" applyFont="1" applyFill="1" applyBorder="1" applyAlignment="1">
      <alignment horizontal="center" vertical="center" wrapText="1" readingOrder="2"/>
    </xf>
    <xf numFmtId="0" fontId="19" fillId="24" borderId="0" xfId="0" applyFont="1" applyFill="1" applyBorder="1" applyAlignment="1">
      <alignment horizontal="center" vertical="center" wrapText="1" readingOrder="2"/>
    </xf>
  </cellXfs>
  <cellStyles count="3">
    <cellStyle name="Normal" xfId="0" builtinId="0"/>
    <cellStyle name="Percent" xfId="1" builtinId="5"/>
    <cellStyle name="היפר-קישור" xfId="2" builtinId="8"/>
  </cellStyles>
  <dxfs count="52">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ACE3F0"/>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66"/>
  <sheetViews>
    <sheetView showGridLines="0" rightToLeft="1" view="pageBreakPreview" zoomScale="90" zoomScaleNormal="100" zoomScaleSheetLayoutView="90" workbookViewId="0">
      <pane xSplit="3" ySplit="9" topLeftCell="D19" activePane="bottomRight" state="frozen"/>
      <selection pane="topRight" activeCell="D1" sqref="D1"/>
      <selection pane="bottomLeft" activeCell="A8" sqref="A8"/>
      <selection pane="bottomRight" activeCell="C26" sqref="C26"/>
    </sheetView>
  </sheetViews>
  <sheetFormatPr defaultColWidth="9" defaultRowHeight="15" x14ac:dyDescent="0.25"/>
  <cols>
    <col min="1" max="1" width="1.125" style="18" customWidth="1"/>
    <col min="2" max="2" width="10" style="18" customWidth="1"/>
    <col min="3" max="3" width="83.875" style="18" customWidth="1"/>
    <col min="4" max="5" width="23.625" style="18" bestFit="1" customWidth="1"/>
    <col min="6" max="6" width="2.375" style="18" customWidth="1"/>
    <col min="7" max="16384" width="9" style="18"/>
  </cols>
  <sheetData>
    <row r="1" spans="2:5" ht="6" customHeight="1" thickBot="1" x14ac:dyDescent="0.3"/>
    <row r="2" spans="2:5" s="22" customFormat="1" ht="18.75" customHeight="1" x14ac:dyDescent="0.25">
      <c r="B2" s="116" t="s">
        <v>26</v>
      </c>
      <c r="C2" s="112" t="s">
        <v>1</v>
      </c>
      <c r="D2" s="114"/>
      <c r="E2" s="114"/>
    </row>
    <row r="3" spans="2:5" ht="15.75" customHeight="1" x14ac:dyDescent="0.25">
      <c r="B3" s="117"/>
      <c r="C3" s="113"/>
      <c r="D3" s="115"/>
      <c r="E3" s="115"/>
    </row>
    <row r="4" spans="2:5" ht="36" customHeight="1" x14ac:dyDescent="0.25">
      <c r="B4" s="117"/>
      <c r="C4" s="72" t="s">
        <v>29</v>
      </c>
      <c r="D4" s="58"/>
      <c r="E4" s="58"/>
    </row>
    <row r="5" spans="2:5" ht="15.75" customHeight="1" x14ac:dyDescent="0.25">
      <c r="B5" s="117"/>
      <c r="C5" s="61" t="s">
        <v>30</v>
      </c>
      <c r="D5" s="58"/>
      <c r="E5" s="58"/>
    </row>
    <row r="6" spans="2:5" ht="15" customHeight="1" x14ac:dyDescent="0.25">
      <c r="B6" s="117"/>
      <c r="C6" s="61" t="s">
        <v>16</v>
      </c>
      <c r="D6" s="39"/>
      <c r="E6" s="39"/>
    </row>
    <row r="7" spans="2:5" ht="32.25" customHeight="1" x14ac:dyDescent="0.25">
      <c r="B7" s="117"/>
      <c r="C7" s="62" t="s">
        <v>17</v>
      </c>
      <c r="D7" s="39"/>
      <c r="E7" s="39"/>
    </row>
    <row r="8" spans="2:5" ht="31.5" customHeight="1" thickBot="1" x14ac:dyDescent="0.3">
      <c r="B8" s="118"/>
      <c r="C8" s="63" t="s">
        <v>18</v>
      </c>
      <c r="D8" s="59"/>
      <c r="E8" s="59"/>
    </row>
    <row r="9" spans="2:5" s="23" customFormat="1" ht="21" customHeight="1" thickBot="1" x14ac:dyDescent="0.3">
      <c r="B9" s="1" t="s">
        <v>33</v>
      </c>
      <c r="C9" s="2" t="s">
        <v>21</v>
      </c>
      <c r="D9" s="27"/>
      <c r="E9" s="27"/>
    </row>
    <row r="10" spans="2:5" s="23" customFormat="1" ht="15.75" x14ac:dyDescent="0.25">
      <c r="B10" s="3" t="s">
        <v>34</v>
      </c>
      <c r="C10" s="9" t="s">
        <v>19</v>
      </c>
      <c r="D10" s="60"/>
      <c r="E10" s="60"/>
    </row>
    <row r="11" spans="2:5" s="23" customFormat="1" ht="47.25" x14ac:dyDescent="0.25">
      <c r="B11" s="3" t="s">
        <v>35</v>
      </c>
      <c r="C11" s="10" t="s">
        <v>3</v>
      </c>
      <c r="D11" s="60"/>
      <c r="E11" s="60"/>
    </row>
    <row r="12" spans="2:5" s="23" customFormat="1" ht="47.25" x14ac:dyDescent="0.25">
      <c r="B12" s="3" t="s">
        <v>36</v>
      </c>
      <c r="C12" s="8" t="s">
        <v>4</v>
      </c>
      <c r="D12" s="60"/>
      <c r="E12" s="60"/>
    </row>
    <row r="13" spans="2:5" s="23" customFormat="1" ht="47.25" x14ac:dyDescent="0.25">
      <c r="B13" s="3" t="s">
        <v>37</v>
      </c>
      <c r="C13" s="8" t="s">
        <v>40</v>
      </c>
      <c r="D13" s="60"/>
      <c r="E13" s="60"/>
    </row>
    <row r="14" spans="2:5" s="23" customFormat="1" ht="15.75" x14ac:dyDescent="0.25">
      <c r="B14" s="3" t="s">
        <v>38</v>
      </c>
      <c r="C14" s="8" t="s">
        <v>41</v>
      </c>
      <c r="D14" s="60"/>
      <c r="E14" s="60"/>
    </row>
    <row r="15" spans="2:5" s="23" customFormat="1" ht="31.5" x14ac:dyDescent="0.25">
      <c r="B15" s="3" t="s">
        <v>39</v>
      </c>
      <c r="C15" s="8" t="s">
        <v>133</v>
      </c>
      <c r="D15" s="60"/>
      <c r="E15" s="60"/>
    </row>
    <row r="16" spans="2:5" s="23" customFormat="1" ht="63" x14ac:dyDescent="0.25">
      <c r="B16" s="3" t="s">
        <v>42</v>
      </c>
      <c r="C16" s="8" t="s">
        <v>43</v>
      </c>
      <c r="D16" s="60"/>
      <c r="E16" s="60"/>
    </row>
    <row r="17" spans="2:5" s="23" customFormat="1" ht="47.25" x14ac:dyDescent="0.25">
      <c r="B17" s="3" t="s">
        <v>44</v>
      </c>
      <c r="C17" s="8" t="s">
        <v>51</v>
      </c>
      <c r="D17" s="60"/>
      <c r="E17" s="60"/>
    </row>
    <row r="18" spans="2:5" s="23" customFormat="1" ht="15.75" x14ac:dyDescent="0.25">
      <c r="B18" s="3" t="s">
        <v>45</v>
      </c>
      <c r="C18" s="8" t="s">
        <v>53</v>
      </c>
      <c r="D18" s="60"/>
      <c r="E18" s="60"/>
    </row>
    <row r="19" spans="2:5" s="23" customFormat="1" ht="31.5" x14ac:dyDescent="0.25">
      <c r="B19" s="3" t="s">
        <v>46</v>
      </c>
      <c r="C19" s="8" t="s">
        <v>52</v>
      </c>
      <c r="D19" s="60"/>
      <c r="E19" s="60"/>
    </row>
    <row r="20" spans="2:5" s="23" customFormat="1" ht="31.5" x14ac:dyDescent="0.25">
      <c r="B20" s="3" t="s">
        <v>47</v>
      </c>
      <c r="C20" s="8" t="s">
        <v>54</v>
      </c>
      <c r="D20" s="60"/>
      <c r="E20" s="60"/>
    </row>
    <row r="21" spans="2:5" s="23" customFormat="1" ht="31.5" x14ac:dyDescent="0.25">
      <c r="B21" s="3" t="s">
        <v>48</v>
      </c>
      <c r="C21" s="8" t="s">
        <v>55</v>
      </c>
      <c r="D21" s="60"/>
      <c r="E21" s="60"/>
    </row>
    <row r="22" spans="2:5" s="23" customFormat="1" ht="31.5" x14ac:dyDescent="0.25">
      <c r="B22" s="3" t="s">
        <v>49</v>
      </c>
      <c r="C22" s="8" t="s">
        <v>56</v>
      </c>
      <c r="D22" s="60"/>
      <c r="E22" s="60"/>
    </row>
    <row r="23" spans="2:5" s="23" customFormat="1" ht="32.25" thickBot="1" x14ac:dyDescent="0.3">
      <c r="B23" s="3" t="s">
        <v>50</v>
      </c>
      <c r="C23" s="75" t="s">
        <v>57</v>
      </c>
      <c r="D23" s="76"/>
      <c r="E23" s="76"/>
    </row>
    <row r="24" spans="2:5" s="23" customFormat="1" ht="21" customHeight="1" thickBot="1" x14ac:dyDescent="0.3">
      <c r="B24" s="1" t="s">
        <v>58</v>
      </c>
      <c r="C24" s="2" t="s">
        <v>59</v>
      </c>
      <c r="D24" s="24"/>
      <c r="E24" s="24"/>
    </row>
    <row r="25" spans="2:5" s="23" customFormat="1" ht="35.450000000000003" customHeight="1" x14ac:dyDescent="0.25">
      <c r="B25" s="3" t="s">
        <v>60</v>
      </c>
      <c r="C25" s="9" t="s">
        <v>61</v>
      </c>
      <c r="D25" s="60"/>
      <c r="E25" s="60"/>
    </row>
    <row r="26" spans="2:5" s="23" customFormat="1" ht="35.450000000000003" customHeight="1" x14ac:dyDescent="0.25">
      <c r="B26" s="3" t="s">
        <v>62</v>
      </c>
      <c r="C26" s="9" t="s">
        <v>70</v>
      </c>
      <c r="D26" s="60"/>
      <c r="E26" s="60"/>
    </row>
    <row r="27" spans="2:5" s="23" customFormat="1" ht="35.450000000000003" customHeight="1" x14ac:dyDescent="0.25">
      <c r="B27" s="3" t="s">
        <v>63</v>
      </c>
      <c r="C27" s="9" t="s">
        <v>71</v>
      </c>
      <c r="D27" s="60"/>
      <c r="E27" s="60"/>
    </row>
    <row r="28" spans="2:5" s="23" customFormat="1" ht="35.450000000000003" customHeight="1" x14ac:dyDescent="0.25">
      <c r="B28" s="3" t="s">
        <v>64</v>
      </c>
      <c r="C28" s="9" t="s">
        <v>72</v>
      </c>
      <c r="D28" s="60"/>
      <c r="E28" s="60"/>
    </row>
    <row r="29" spans="2:5" s="23" customFormat="1" ht="35.450000000000003" customHeight="1" x14ac:dyDescent="0.25">
      <c r="B29" s="3" t="s">
        <v>65</v>
      </c>
      <c r="C29" s="9" t="s">
        <v>73</v>
      </c>
      <c r="D29" s="60"/>
      <c r="E29" s="60"/>
    </row>
    <row r="30" spans="2:5" s="23" customFormat="1" ht="35.450000000000003" customHeight="1" x14ac:dyDescent="0.25">
      <c r="B30" s="3" t="s">
        <v>66</v>
      </c>
      <c r="C30" s="9" t="s">
        <v>74</v>
      </c>
      <c r="D30" s="60"/>
      <c r="E30" s="60"/>
    </row>
    <row r="31" spans="2:5" s="23" customFormat="1" ht="35.450000000000003" customHeight="1" x14ac:dyDescent="0.25">
      <c r="B31" s="3" t="s">
        <v>67</v>
      </c>
      <c r="C31" s="9" t="s">
        <v>75</v>
      </c>
      <c r="D31" s="60"/>
      <c r="E31" s="60"/>
    </row>
    <row r="32" spans="2:5" s="23" customFormat="1" ht="35.450000000000003" customHeight="1" x14ac:dyDescent="0.25">
      <c r="B32" s="3" t="s">
        <v>68</v>
      </c>
      <c r="C32" s="9" t="s">
        <v>76</v>
      </c>
      <c r="D32" s="60"/>
      <c r="E32" s="60"/>
    </row>
    <row r="33" spans="2:5" s="23" customFormat="1" ht="43.9" customHeight="1" thickBot="1" x14ac:dyDescent="0.3">
      <c r="B33" s="3" t="s">
        <v>69</v>
      </c>
      <c r="C33" s="9" t="s">
        <v>77</v>
      </c>
      <c r="D33" s="60"/>
      <c r="E33" s="60"/>
    </row>
    <row r="34" spans="2:5" s="25" customFormat="1" ht="20.25" thickBot="1" x14ac:dyDescent="0.3">
      <c r="B34" s="110" t="s">
        <v>0</v>
      </c>
      <c r="C34" s="111"/>
      <c r="D34" s="74"/>
      <c r="E34" s="74"/>
    </row>
    <row r="35" spans="2:5" s="25" customFormat="1" ht="17.25" thickBot="1" x14ac:dyDescent="0.3">
      <c r="B35" s="11">
        <v>6</v>
      </c>
      <c r="C35" s="14" t="s">
        <v>2</v>
      </c>
      <c r="D35" s="26"/>
      <c r="E35" s="26"/>
    </row>
    <row r="36" spans="2:5" s="25" customFormat="1" ht="15.75" x14ac:dyDescent="0.25">
      <c r="B36" s="12">
        <v>6.1</v>
      </c>
      <c r="C36" s="15" t="s">
        <v>78</v>
      </c>
      <c r="D36" s="60"/>
      <c r="E36" s="60"/>
    </row>
    <row r="37" spans="2:5" s="25" customFormat="1" ht="30" x14ac:dyDescent="0.25">
      <c r="B37" s="12">
        <v>6.2</v>
      </c>
      <c r="C37" s="16" t="s">
        <v>79</v>
      </c>
      <c r="D37" s="60"/>
      <c r="E37" s="60"/>
    </row>
    <row r="38" spans="2:5" s="25" customFormat="1" ht="31.5" x14ac:dyDescent="0.25">
      <c r="B38" s="12">
        <v>6.3</v>
      </c>
      <c r="C38" s="16" t="s">
        <v>80</v>
      </c>
      <c r="D38" s="60"/>
      <c r="E38" s="60"/>
    </row>
    <row r="39" spans="2:5" s="25" customFormat="1" ht="30" x14ac:dyDescent="0.25">
      <c r="B39" s="12">
        <v>6.4</v>
      </c>
      <c r="C39" s="16" t="s">
        <v>81</v>
      </c>
      <c r="D39" s="60"/>
      <c r="E39" s="60"/>
    </row>
    <row r="40" spans="2:5" s="25" customFormat="1" ht="31.5" x14ac:dyDescent="0.25">
      <c r="B40" s="12">
        <v>6.5</v>
      </c>
      <c r="C40" s="16" t="s">
        <v>82</v>
      </c>
      <c r="D40" s="60"/>
      <c r="E40" s="60"/>
    </row>
    <row r="41" spans="2:5" s="25" customFormat="1" ht="33" customHeight="1" x14ac:dyDescent="0.25">
      <c r="B41" s="12">
        <v>6.6</v>
      </c>
      <c r="C41" s="16" t="s">
        <v>83</v>
      </c>
      <c r="D41" s="60"/>
      <c r="E41" s="60"/>
    </row>
    <row r="42" spans="2:5" s="25" customFormat="1" ht="30" x14ac:dyDescent="0.25">
      <c r="B42" s="12">
        <v>6.7</v>
      </c>
      <c r="C42" s="16" t="s">
        <v>84</v>
      </c>
      <c r="D42" s="60"/>
      <c r="E42" s="60"/>
    </row>
    <row r="43" spans="2:5" s="25" customFormat="1" ht="15.75" x14ac:dyDescent="0.25">
      <c r="B43" s="12">
        <v>6.8</v>
      </c>
      <c r="C43" s="16" t="s">
        <v>85</v>
      </c>
      <c r="D43" s="60"/>
      <c r="E43" s="60"/>
    </row>
    <row r="44" spans="2:5" s="25" customFormat="1" ht="31.5" x14ac:dyDescent="0.25">
      <c r="B44" s="12">
        <v>6.9</v>
      </c>
      <c r="C44" s="16" t="s">
        <v>86</v>
      </c>
      <c r="D44" s="60"/>
      <c r="E44" s="60"/>
    </row>
    <row r="45" spans="2:5" s="25" customFormat="1" ht="47.25" x14ac:dyDescent="0.25">
      <c r="B45" s="13">
        <v>6.1</v>
      </c>
      <c r="C45" s="16" t="s">
        <v>95</v>
      </c>
      <c r="D45" s="60"/>
      <c r="E45" s="60"/>
    </row>
    <row r="46" spans="2:5" s="25" customFormat="1" ht="46.5" x14ac:dyDescent="0.25">
      <c r="B46" s="13">
        <v>6.11</v>
      </c>
      <c r="C46" s="16" t="s">
        <v>94</v>
      </c>
      <c r="D46" s="60"/>
      <c r="E46" s="60"/>
    </row>
    <row r="47" spans="2:5" s="25" customFormat="1" ht="15.75" x14ac:dyDescent="0.25">
      <c r="B47" s="13">
        <v>6.12</v>
      </c>
      <c r="C47" s="16" t="s">
        <v>87</v>
      </c>
      <c r="D47" s="60"/>
      <c r="E47" s="60"/>
    </row>
    <row r="48" spans="2:5" s="25" customFormat="1" ht="30" x14ac:dyDescent="0.25">
      <c r="B48" s="13">
        <v>6.13</v>
      </c>
      <c r="C48" s="16" t="s">
        <v>88</v>
      </c>
      <c r="D48" s="60"/>
      <c r="E48" s="60"/>
    </row>
    <row r="49" spans="2:5" s="25" customFormat="1" ht="30.75" x14ac:dyDescent="0.25">
      <c r="B49" s="13">
        <v>6.14</v>
      </c>
      <c r="C49" s="16" t="s">
        <v>89</v>
      </c>
      <c r="D49" s="60"/>
      <c r="E49" s="60"/>
    </row>
    <row r="50" spans="2:5" s="25" customFormat="1" ht="30" x14ac:dyDescent="0.25">
      <c r="B50" s="13">
        <v>6.15</v>
      </c>
      <c r="C50" s="16" t="s">
        <v>109</v>
      </c>
      <c r="D50" s="60"/>
      <c r="E50" s="60"/>
    </row>
    <row r="51" spans="2:5" s="25" customFormat="1" ht="15.75" x14ac:dyDescent="0.25">
      <c r="B51" s="13">
        <v>6.16</v>
      </c>
      <c r="C51" s="16" t="s">
        <v>90</v>
      </c>
      <c r="D51" s="60"/>
      <c r="E51" s="60"/>
    </row>
    <row r="52" spans="2:5" s="25" customFormat="1" ht="46.5" x14ac:dyDescent="0.25">
      <c r="B52" s="13">
        <v>6.17</v>
      </c>
      <c r="C52" s="16" t="s">
        <v>91</v>
      </c>
      <c r="D52" s="60"/>
      <c r="E52" s="60"/>
    </row>
    <row r="53" spans="2:5" ht="31.5" x14ac:dyDescent="0.25">
      <c r="B53" s="13">
        <v>6.1800000000000104</v>
      </c>
      <c r="C53" s="16" t="s">
        <v>92</v>
      </c>
      <c r="D53" s="60"/>
      <c r="E53" s="60"/>
    </row>
    <row r="54" spans="2:5" ht="47.25" x14ac:dyDescent="0.25">
      <c r="B54" s="13">
        <v>6.1900000000000199</v>
      </c>
      <c r="C54" s="78" t="s">
        <v>93</v>
      </c>
      <c r="D54" s="60"/>
      <c r="E54" s="60"/>
    </row>
    <row r="55" spans="2:5" ht="30.75" thickBot="1" x14ac:dyDescent="0.3">
      <c r="B55" s="13">
        <v>6.2000000000000304</v>
      </c>
      <c r="C55" s="16" t="s">
        <v>108</v>
      </c>
      <c r="D55" s="60"/>
      <c r="E55" s="60"/>
    </row>
    <row r="56" spans="2:5" s="25" customFormat="1" ht="17.25" thickBot="1" x14ac:dyDescent="0.3">
      <c r="B56" s="11">
        <v>6.21</v>
      </c>
      <c r="C56" s="14" t="s">
        <v>96</v>
      </c>
      <c r="D56" s="26"/>
      <c r="E56" s="26"/>
    </row>
    <row r="57" spans="2:5" ht="15.75" x14ac:dyDescent="0.25">
      <c r="B57" s="77" t="s">
        <v>97</v>
      </c>
      <c r="C57" s="16" t="s">
        <v>100</v>
      </c>
      <c r="D57" s="60"/>
      <c r="E57" s="60"/>
    </row>
    <row r="58" spans="2:5" ht="15.75" x14ac:dyDescent="0.25">
      <c r="B58" s="77" t="s">
        <v>98</v>
      </c>
      <c r="C58" s="16" t="s">
        <v>104</v>
      </c>
      <c r="D58" s="60"/>
      <c r="E58" s="60"/>
    </row>
    <row r="59" spans="2:5" ht="15.75" x14ac:dyDescent="0.25">
      <c r="B59" s="77" t="s">
        <v>99</v>
      </c>
      <c r="C59" s="16" t="s">
        <v>105</v>
      </c>
      <c r="D59" s="60"/>
      <c r="E59" s="60"/>
    </row>
    <row r="60" spans="2:5" ht="30" x14ac:dyDescent="0.25">
      <c r="B60" s="77" t="s">
        <v>101</v>
      </c>
      <c r="C60" s="16" t="s">
        <v>5</v>
      </c>
      <c r="D60" s="60"/>
      <c r="E60" s="60"/>
    </row>
    <row r="61" spans="2:5" ht="15.75" x14ac:dyDescent="0.25">
      <c r="B61" s="77" t="s">
        <v>102</v>
      </c>
      <c r="C61" s="16" t="s">
        <v>106</v>
      </c>
      <c r="D61" s="60"/>
      <c r="E61" s="60"/>
    </row>
    <row r="62" spans="2:5" ht="31.5" x14ac:dyDescent="0.25">
      <c r="B62" s="79" t="s">
        <v>103</v>
      </c>
      <c r="C62" s="78" t="s">
        <v>107</v>
      </c>
      <c r="D62" s="60"/>
      <c r="E62" s="60"/>
    </row>
    <row r="63" spans="2:5" x14ac:dyDescent="0.25">
      <c r="B63" s="80"/>
    </row>
    <row r="64" spans="2:5" x14ac:dyDescent="0.25">
      <c r="B64" s="80"/>
    </row>
    <row r="65" spans="2:2" x14ac:dyDescent="0.25">
      <c r="B65" s="80"/>
    </row>
    <row r="66" spans="2:2" x14ac:dyDescent="0.25">
      <c r="B66" s="81"/>
    </row>
  </sheetData>
  <mergeCells count="5">
    <mergeCell ref="B34:C34"/>
    <mergeCell ref="C2:C3"/>
    <mergeCell ref="D2:D3"/>
    <mergeCell ref="E2:E3"/>
    <mergeCell ref="B2:B8"/>
  </mergeCells>
  <conditionalFormatting sqref="D9:E9 D24:E24 D34:E35">
    <cfRule type="containsText" dxfId="51" priority="177" operator="containsText" text="ל.ר.">
      <formula>NOT(ISERROR(SEARCH("ל.ר.",D9)))</formula>
    </cfRule>
    <cfRule type="containsText" dxfId="50" priority="178" operator="containsText" text="$">
      <formula>NOT(ISERROR(SEARCH("$",D9)))</formula>
    </cfRule>
    <cfRule type="containsText" dxfId="49" priority="179" operator="containsText" text="X">
      <formula>NOT(ISERROR(SEARCH("X",D9)))</formula>
    </cfRule>
    <cfRule type="containsText" dxfId="48" priority="180" operator="containsText" text="V">
      <formula>NOT(ISERROR(SEARCH("V",D9)))</formula>
    </cfRule>
  </conditionalFormatting>
  <conditionalFormatting sqref="D55:E55 D40 E36:E50">
    <cfRule type="containsText" dxfId="47" priority="97" operator="containsText" text="V">
      <formula>NOT(ISERROR(SEARCH("V",D36)))</formula>
    </cfRule>
    <cfRule type="expression" dxfId="46" priority="98">
      <formula>D36="ל.ר."</formula>
    </cfRule>
    <cfRule type="containsText" dxfId="45" priority="99" operator="containsText" text="X">
      <formula>NOT(ISERROR(SEARCH("X",D36)))</formula>
    </cfRule>
    <cfRule type="notContainsBlanks" dxfId="44" priority="100">
      <formula>LEN(TRIM(D36))&gt;0</formula>
    </cfRule>
  </conditionalFormatting>
  <conditionalFormatting sqref="D33">
    <cfRule type="containsText" dxfId="43" priority="81" operator="containsText" text="V">
      <formula>NOT(ISERROR(SEARCH("V",D33)))</formula>
    </cfRule>
    <cfRule type="expression" dxfId="42" priority="82">
      <formula>D33="ל.ר."</formula>
    </cfRule>
    <cfRule type="containsText" dxfId="41" priority="83" operator="containsText" text="X">
      <formula>NOT(ISERROR(SEARCH("X",D33)))</formula>
    </cfRule>
    <cfRule type="notContainsBlanks" dxfId="40" priority="84">
      <formula>LEN(TRIM(D33))&gt;0</formula>
    </cfRule>
  </conditionalFormatting>
  <conditionalFormatting sqref="E33">
    <cfRule type="containsText" dxfId="39" priority="77" operator="containsText" text="V">
      <formula>NOT(ISERROR(SEARCH("V",E33)))</formula>
    </cfRule>
    <cfRule type="expression" dxfId="38" priority="78">
      <formula>E33="ל.ר."</formula>
    </cfRule>
    <cfRule type="containsText" dxfId="37" priority="79" operator="containsText" text="X">
      <formula>NOT(ISERROR(SEARCH("X",E33)))</formula>
    </cfRule>
    <cfRule type="notContainsBlanks" dxfId="36" priority="80">
      <formula>LEN(TRIM(E33))&gt;0</formula>
    </cfRule>
  </conditionalFormatting>
  <conditionalFormatting sqref="D16:D23">
    <cfRule type="containsText" dxfId="35" priority="73" operator="containsText" text="V">
      <formula>NOT(ISERROR(SEARCH("V",D16)))</formula>
    </cfRule>
    <cfRule type="expression" dxfId="34" priority="74">
      <formula>D16="ל.ר."</formula>
    </cfRule>
    <cfRule type="containsText" dxfId="33" priority="75" operator="containsText" text="X">
      <formula>NOT(ISERROR(SEARCH("X",D16)))</formula>
    </cfRule>
    <cfRule type="notContainsBlanks" dxfId="32" priority="76">
      <formula>LEN(TRIM(D16))&gt;0</formula>
    </cfRule>
  </conditionalFormatting>
  <conditionalFormatting sqref="D10:D15 E10:E23">
    <cfRule type="containsText" dxfId="31" priority="69" operator="containsText" text="V">
      <formula>NOT(ISERROR(SEARCH("V",D10)))</formula>
    </cfRule>
    <cfRule type="expression" dxfId="30" priority="70">
      <formula>D10="ל.ר."</formula>
    </cfRule>
    <cfRule type="containsText" dxfId="29" priority="71" operator="containsText" text="X">
      <formula>NOT(ISERROR(SEARCH("X",D10)))</formula>
    </cfRule>
    <cfRule type="notContainsBlanks" dxfId="28" priority="72">
      <formula>LEN(TRIM(D10))&gt;0</formula>
    </cfRule>
  </conditionalFormatting>
  <conditionalFormatting sqref="D36:D39 D41:D43">
    <cfRule type="containsText" dxfId="27" priority="65" operator="containsText" text="V">
      <formula>NOT(ISERROR(SEARCH("V",D36)))</formula>
    </cfRule>
    <cfRule type="expression" dxfId="26" priority="66">
      <formula>D36="ל.ר."</formula>
    </cfRule>
    <cfRule type="containsText" dxfId="25" priority="67" operator="containsText" text="X">
      <formula>NOT(ISERROR(SEARCH("X",D36)))</formula>
    </cfRule>
    <cfRule type="notContainsBlanks" dxfId="24" priority="68">
      <formula>LEN(TRIM(D36))&gt;0</formula>
    </cfRule>
  </conditionalFormatting>
  <conditionalFormatting sqref="D44:D50">
    <cfRule type="containsText" dxfId="23" priority="61" operator="containsText" text="V">
      <formula>NOT(ISERROR(SEARCH("V",D44)))</formula>
    </cfRule>
    <cfRule type="expression" dxfId="22" priority="62">
      <formula>D44="ל.ר."</formula>
    </cfRule>
    <cfRule type="containsText" dxfId="21" priority="63" operator="containsText" text="X">
      <formula>NOT(ISERROR(SEARCH("X",D44)))</formula>
    </cfRule>
    <cfRule type="notContainsBlanks" dxfId="20" priority="64">
      <formula>LEN(TRIM(D44))&gt;0</formula>
    </cfRule>
  </conditionalFormatting>
  <conditionalFormatting sqref="D51:E54">
    <cfRule type="containsText" dxfId="19" priority="21" operator="containsText" text="V">
      <formula>NOT(ISERROR(SEARCH("V",D51)))</formula>
    </cfRule>
    <cfRule type="expression" dxfId="18" priority="22">
      <formula>D51="ל.ר."</formula>
    </cfRule>
    <cfRule type="containsText" dxfId="17" priority="23" operator="containsText" text="X">
      <formula>NOT(ISERROR(SEARCH("X",D51)))</formula>
    </cfRule>
    <cfRule type="notContainsBlanks" dxfId="16" priority="24">
      <formula>LEN(TRIM(D51))&gt;0</formula>
    </cfRule>
  </conditionalFormatting>
  <conditionalFormatting sqref="D25:E32">
    <cfRule type="containsText" dxfId="15" priority="9" operator="containsText" text="V">
      <formula>NOT(ISERROR(SEARCH("V",D25)))</formula>
    </cfRule>
    <cfRule type="expression" dxfId="14" priority="10">
      <formula>D25="ל.ר."</formula>
    </cfRule>
    <cfRule type="containsText" dxfId="13" priority="11" operator="containsText" text="X">
      <formula>NOT(ISERROR(SEARCH("X",D25)))</formula>
    </cfRule>
    <cfRule type="notContainsBlanks" dxfId="12" priority="12">
      <formula>LEN(TRIM(D25))&gt;0</formula>
    </cfRule>
  </conditionalFormatting>
  <conditionalFormatting sqref="D56:E56">
    <cfRule type="containsText" dxfId="11" priority="5" operator="containsText" text="ל.ר.">
      <formula>NOT(ISERROR(SEARCH("ל.ר.",D56)))</formula>
    </cfRule>
    <cfRule type="containsText" dxfId="10" priority="6" operator="containsText" text="$">
      <formula>NOT(ISERROR(SEARCH("$",D56)))</formula>
    </cfRule>
    <cfRule type="containsText" dxfId="9" priority="7" operator="containsText" text="X">
      <formula>NOT(ISERROR(SEARCH("X",D56)))</formula>
    </cfRule>
    <cfRule type="containsText" dxfId="8" priority="8" operator="containsText" text="V">
      <formula>NOT(ISERROR(SEARCH("V",D56)))</formula>
    </cfRule>
  </conditionalFormatting>
  <conditionalFormatting sqref="D57:E62">
    <cfRule type="containsText" dxfId="7" priority="1" operator="containsText" text="V">
      <formula>NOT(ISERROR(SEARCH("V",D57)))</formula>
    </cfRule>
    <cfRule type="expression" dxfId="6" priority="2">
      <formula>D57="ל.ר."</formula>
    </cfRule>
    <cfRule type="containsText" dxfId="5" priority="3" operator="containsText" text="X">
      <formula>NOT(ISERROR(SEARCH("X",D57)))</formula>
    </cfRule>
    <cfRule type="notContainsBlanks" dxfId="4" priority="4">
      <formula>LEN(TRIM(D57))&gt;0</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rightToLeft="1" tabSelected="1" topLeftCell="B1" zoomScaleNormal="100" workbookViewId="0">
      <selection activeCell="C10" sqref="C10:D10"/>
    </sheetView>
  </sheetViews>
  <sheetFormatPr defaultColWidth="9" defaultRowHeight="15" x14ac:dyDescent="0.25"/>
  <cols>
    <col min="1" max="1" width="9" style="17" hidden="1" customWidth="1"/>
    <col min="2" max="2" width="10" style="17" bestFit="1" customWidth="1"/>
    <col min="3" max="3" width="73" style="17" customWidth="1"/>
    <col min="4" max="4" width="15.5" style="17" customWidth="1"/>
    <col min="5" max="5" width="17.375" style="17" bestFit="1" customWidth="1"/>
    <col min="6" max="6" width="13.875" style="17" bestFit="1" customWidth="1"/>
    <col min="7" max="7" width="10.25" style="17" customWidth="1"/>
    <col min="8" max="8" width="13.625" style="17" customWidth="1"/>
    <col min="9" max="16384" width="9" style="17"/>
  </cols>
  <sheetData>
    <row r="1" spans="1:9" ht="18" customHeight="1" x14ac:dyDescent="0.25">
      <c r="A1" s="35"/>
      <c r="B1"/>
      <c r="C1"/>
      <c r="D1"/>
      <c r="E1" s="131" t="s">
        <v>32</v>
      </c>
      <c r="F1" s="151">
        <v>1</v>
      </c>
      <c r="G1" s="152"/>
      <c r="H1" s="151">
        <v>2</v>
      </c>
      <c r="I1" s="152"/>
    </row>
    <row r="2" spans="1:9" ht="48" customHeight="1" thickBot="1" x14ac:dyDescent="0.3">
      <c r="A2" s="36"/>
      <c r="B2"/>
      <c r="C2"/>
      <c r="D2"/>
      <c r="E2" s="132"/>
      <c r="F2" s="153">
        <f>'תנאי-סף'!D4</f>
        <v>0</v>
      </c>
      <c r="G2" s="154"/>
      <c r="H2" s="153">
        <f>'תנאי-סף'!F4</f>
        <v>0</v>
      </c>
      <c r="I2" s="154"/>
    </row>
    <row r="3" spans="1:9" ht="37.5" x14ac:dyDescent="0.25">
      <c r="A3" s="36"/>
      <c r="B3" s="53" t="s">
        <v>26</v>
      </c>
      <c r="C3" s="129" t="s">
        <v>31</v>
      </c>
      <c r="D3" s="130"/>
      <c r="E3" s="132"/>
      <c r="F3" s="44" t="s">
        <v>20</v>
      </c>
      <c r="G3" s="45" t="s">
        <v>7</v>
      </c>
      <c r="H3" s="44" t="s">
        <v>20</v>
      </c>
      <c r="I3" s="45" t="s">
        <v>7</v>
      </c>
    </row>
    <row r="4" spans="1:9" ht="18" customHeight="1" x14ac:dyDescent="0.25">
      <c r="A4" s="36"/>
      <c r="B4" s="54" t="s">
        <v>110</v>
      </c>
      <c r="C4" s="133" t="s">
        <v>116</v>
      </c>
      <c r="D4" s="134"/>
      <c r="E4" s="51">
        <v>30</v>
      </c>
      <c r="F4" s="127">
        <f>G5</f>
        <v>0</v>
      </c>
      <c r="G4" s="128"/>
      <c r="H4" s="127">
        <f>I5</f>
        <v>0</v>
      </c>
      <c r="I4" s="128"/>
    </row>
    <row r="5" spans="1:9" ht="18" customHeight="1" x14ac:dyDescent="0.25">
      <c r="A5" s="36"/>
      <c r="B5" s="143" t="s">
        <v>117</v>
      </c>
      <c r="C5" s="137" t="s">
        <v>134</v>
      </c>
      <c r="D5" s="138"/>
      <c r="E5" s="146">
        <v>30</v>
      </c>
      <c r="F5" s="155" t="s">
        <v>129</v>
      </c>
      <c r="G5" s="158">
        <f>'ציוני חו"ד'!E12*3</f>
        <v>0</v>
      </c>
      <c r="H5" s="155" t="s">
        <v>130</v>
      </c>
      <c r="I5" s="158">
        <f>'ציוני חו"ד'!H12*3</f>
        <v>0</v>
      </c>
    </row>
    <row r="6" spans="1:9" ht="18" customHeight="1" x14ac:dyDescent="0.25">
      <c r="A6" s="36"/>
      <c r="B6" s="144"/>
      <c r="C6" s="139"/>
      <c r="D6" s="140"/>
      <c r="E6" s="147"/>
      <c r="F6" s="156"/>
      <c r="G6" s="144"/>
      <c r="H6" s="156"/>
      <c r="I6" s="144"/>
    </row>
    <row r="7" spans="1:9" ht="15.6" customHeight="1" x14ac:dyDescent="0.25">
      <c r="A7" s="36"/>
      <c r="B7" s="144"/>
      <c r="C7" s="139"/>
      <c r="D7" s="140"/>
      <c r="E7" s="147"/>
      <c r="F7" s="156"/>
      <c r="G7" s="144"/>
      <c r="H7" s="156"/>
      <c r="I7" s="144"/>
    </row>
    <row r="8" spans="1:9" ht="42" customHeight="1" x14ac:dyDescent="0.25">
      <c r="A8" s="36"/>
      <c r="B8" s="145"/>
      <c r="C8" s="141"/>
      <c r="D8" s="142"/>
      <c r="E8" s="148"/>
      <c r="F8" s="157"/>
      <c r="G8" s="145"/>
      <c r="H8" s="157"/>
      <c r="I8" s="145"/>
    </row>
    <row r="9" spans="1:9" ht="18.75" x14ac:dyDescent="0.25">
      <c r="A9" s="36"/>
      <c r="B9" s="54" t="s">
        <v>112</v>
      </c>
      <c r="C9" s="133" t="s">
        <v>113</v>
      </c>
      <c r="D9" s="134"/>
      <c r="E9" s="51">
        <v>35</v>
      </c>
      <c r="F9" s="127">
        <f>G10</f>
        <v>0</v>
      </c>
      <c r="G9" s="128"/>
      <c r="H9" s="127">
        <f>I10</f>
        <v>0</v>
      </c>
      <c r="I9" s="128"/>
    </row>
    <row r="10" spans="1:9" ht="54" customHeight="1" x14ac:dyDescent="0.25">
      <c r="A10" s="36"/>
      <c r="B10" s="37" t="s">
        <v>128</v>
      </c>
      <c r="C10" s="135" t="s">
        <v>144</v>
      </c>
      <c r="D10" s="136"/>
      <c r="E10" s="52">
        <v>35</v>
      </c>
      <c r="F10" s="48" t="s">
        <v>9</v>
      </c>
      <c r="G10" s="47">
        <v>0</v>
      </c>
      <c r="H10" s="48" t="s">
        <v>9</v>
      </c>
      <c r="I10" s="47">
        <v>0</v>
      </c>
    </row>
    <row r="11" spans="1:9" ht="18.75" x14ac:dyDescent="0.25">
      <c r="A11" s="36"/>
      <c r="B11" s="54" t="s">
        <v>115</v>
      </c>
      <c r="C11" s="133" t="s">
        <v>114</v>
      </c>
      <c r="D11" s="134"/>
      <c r="E11" s="51">
        <v>35</v>
      </c>
      <c r="F11" s="127">
        <f>G12</f>
        <v>0</v>
      </c>
      <c r="G11" s="128"/>
      <c r="H11" s="127">
        <f>I12</f>
        <v>0</v>
      </c>
      <c r="I11" s="128"/>
    </row>
    <row r="12" spans="1:9" ht="66" customHeight="1" thickBot="1" x14ac:dyDescent="0.3">
      <c r="A12" s="36"/>
      <c r="B12" s="37" t="s">
        <v>131</v>
      </c>
      <c r="C12" s="135" t="s">
        <v>143</v>
      </c>
      <c r="D12" s="136"/>
      <c r="E12" s="52">
        <v>35</v>
      </c>
      <c r="F12" s="49">
        <v>0</v>
      </c>
      <c r="G12" s="50">
        <f>MIN($E$11,MAX((F$12-5)*6,0))</f>
        <v>0</v>
      </c>
      <c r="H12" s="70">
        <v>0</v>
      </c>
      <c r="I12" s="50">
        <f>MIN($E$11,MAX((H$12-5)*6,0))</f>
        <v>0</v>
      </c>
    </row>
    <row r="13" spans="1:9" ht="16.5" customHeight="1" thickBot="1" x14ac:dyDescent="0.3">
      <c r="B13" s="119" t="s">
        <v>10</v>
      </c>
      <c r="C13" s="120"/>
      <c r="D13" s="121"/>
      <c r="E13" s="55">
        <v>1</v>
      </c>
      <c r="F13" s="125">
        <f>F4+F9+F11</f>
        <v>0</v>
      </c>
      <c r="G13" s="126"/>
      <c r="H13" s="125">
        <f>H4+H9+H11</f>
        <v>0</v>
      </c>
      <c r="I13" s="126"/>
    </row>
    <row r="14" spans="1:9" ht="15.75" customHeight="1" thickBot="1" x14ac:dyDescent="0.3">
      <c r="B14" s="122" t="s">
        <v>8</v>
      </c>
      <c r="C14" s="123"/>
      <c r="D14" s="124"/>
      <c r="E14" s="56">
        <v>75</v>
      </c>
      <c r="F14" s="149" t="str">
        <f>IF(F13&gt;=E14,"V","X")</f>
        <v>X</v>
      </c>
      <c r="G14" s="150"/>
      <c r="H14" s="149" t="str">
        <f>IF(H13&gt;=E14,"V","X")</f>
        <v>X</v>
      </c>
      <c r="I14" s="150"/>
    </row>
    <row r="16" spans="1:9" hidden="1" x14ac:dyDescent="0.25">
      <c r="D16"/>
      <c r="E16"/>
      <c r="F16" s="85">
        <f>F13</f>
        <v>0</v>
      </c>
      <c r="G16"/>
      <c r="H16" s="85">
        <f>H13</f>
        <v>0</v>
      </c>
    </row>
    <row r="17" spans="4:8" x14ac:dyDescent="0.25">
      <c r="D17"/>
      <c r="E17"/>
      <c r="F17"/>
      <c r="G17"/>
      <c r="H17"/>
    </row>
  </sheetData>
  <mergeCells count="30">
    <mergeCell ref="H14:I14"/>
    <mergeCell ref="F1:G1"/>
    <mergeCell ref="F11:G11"/>
    <mergeCell ref="F14:G14"/>
    <mergeCell ref="F4:G4"/>
    <mergeCell ref="F2:G2"/>
    <mergeCell ref="H2:I2"/>
    <mergeCell ref="H9:I9"/>
    <mergeCell ref="H13:I13"/>
    <mergeCell ref="H1:I1"/>
    <mergeCell ref="H4:I4"/>
    <mergeCell ref="H11:I11"/>
    <mergeCell ref="F5:F8"/>
    <mergeCell ref="G5:G8"/>
    <mergeCell ref="H5:H8"/>
    <mergeCell ref="I5:I8"/>
    <mergeCell ref="B13:D13"/>
    <mergeCell ref="B14:D14"/>
    <mergeCell ref="F13:G13"/>
    <mergeCell ref="F9:G9"/>
    <mergeCell ref="C3:D3"/>
    <mergeCell ref="E1:E3"/>
    <mergeCell ref="C4:D4"/>
    <mergeCell ref="C9:D9"/>
    <mergeCell ref="C10:D10"/>
    <mergeCell ref="C12:D12"/>
    <mergeCell ref="C11:D11"/>
    <mergeCell ref="C5:D8"/>
    <mergeCell ref="B5:B8"/>
    <mergeCell ref="E5:E8"/>
  </mergeCells>
  <conditionalFormatting sqref="F14 H14">
    <cfRule type="expression" dxfId="3" priority="25">
      <formula>F14="X"</formula>
    </cfRule>
    <cfRule type="expression" dxfId="2" priority="26">
      <formula>F14="V"</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rightToLeft="1" workbookViewId="0">
      <selection activeCell="A10" sqref="A10:C10"/>
    </sheetView>
  </sheetViews>
  <sheetFormatPr defaultRowHeight="14.25" x14ac:dyDescent="0.2"/>
  <cols>
    <col min="3" max="3" width="85.625" customWidth="1"/>
  </cols>
  <sheetData>
    <row r="1" spans="1:8" ht="15.6" customHeight="1" x14ac:dyDescent="0.2">
      <c r="D1" s="131" t="s">
        <v>32</v>
      </c>
      <c r="E1" s="151">
        <v>1</v>
      </c>
      <c r="F1" s="152"/>
      <c r="G1" s="151">
        <v>2</v>
      </c>
      <c r="H1" s="152"/>
    </row>
    <row r="2" spans="1:8" ht="15.6" customHeight="1" thickBot="1" x14ac:dyDescent="0.25">
      <c r="D2" s="132"/>
      <c r="E2" s="153">
        <f>'תנאי-סף'!D4</f>
        <v>0</v>
      </c>
      <c r="F2" s="154"/>
      <c r="G2" s="153">
        <f>'תנאי-סף'!E4</f>
        <v>0</v>
      </c>
      <c r="H2" s="154"/>
    </row>
    <row r="3" spans="1:8" ht="15.6" customHeight="1" x14ac:dyDescent="0.2">
      <c r="A3" s="73" t="s">
        <v>26</v>
      </c>
      <c r="B3" s="129" t="s">
        <v>31</v>
      </c>
      <c r="C3" s="130"/>
      <c r="D3" s="132"/>
      <c r="E3" s="44" t="s">
        <v>20</v>
      </c>
      <c r="F3" s="45" t="s">
        <v>7</v>
      </c>
      <c r="G3" s="44" t="s">
        <v>20</v>
      </c>
      <c r="H3" s="45" t="s">
        <v>7</v>
      </c>
    </row>
    <row r="4" spans="1:8" ht="15.6" customHeight="1" x14ac:dyDescent="0.2">
      <c r="A4" s="54" t="s">
        <v>139</v>
      </c>
      <c r="B4" s="133" t="s">
        <v>111</v>
      </c>
      <c r="C4" s="134"/>
      <c r="D4" s="51">
        <v>40</v>
      </c>
      <c r="E4" s="127">
        <f>F5</f>
        <v>0</v>
      </c>
      <c r="F4" s="128"/>
      <c r="G4" s="127">
        <f>H5</f>
        <v>0</v>
      </c>
      <c r="H4" s="128"/>
    </row>
    <row r="5" spans="1:8" ht="115.9" customHeight="1" x14ac:dyDescent="0.2">
      <c r="A5" s="37" t="s">
        <v>9</v>
      </c>
      <c r="B5" s="135" t="s">
        <v>145</v>
      </c>
      <c r="C5" s="136"/>
      <c r="D5" s="52">
        <v>40</v>
      </c>
      <c r="E5" s="46" t="s">
        <v>129</v>
      </c>
      <c r="F5" s="47">
        <f>'ציוני חו"ד'!E12*4</f>
        <v>0</v>
      </c>
      <c r="G5" s="46" t="s">
        <v>129</v>
      </c>
      <c r="H5" s="47">
        <f>'ציוני חו"ד'!H12*4</f>
        <v>0</v>
      </c>
    </row>
    <row r="6" spans="1:8" ht="15.6" customHeight="1" x14ac:dyDescent="0.2">
      <c r="A6" s="54" t="s">
        <v>137</v>
      </c>
      <c r="B6" s="133" t="s">
        <v>141</v>
      </c>
      <c r="C6" s="134"/>
      <c r="D6" s="51">
        <v>20</v>
      </c>
      <c r="E6" s="127">
        <f>F7</f>
        <v>0</v>
      </c>
      <c r="F6" s="128"/>
      <c r="G6" s="127">
        <f>H7</f>
        <v>0</v>
      </c>
      <c r="H6" s="128"/>
    </row>
    <row r="7" spans="1:8" ht="56.45" customHeight="1" x14ac:dyDescent="0.2">
      <c r="A7" s="37" t="s">
        <v>9</v>
      </c>
      <c r="B7" s="135" t="s">
        <v>140</v>
      </c>
      <c r="C7" s="136"/>
      <c r="D7" s="52">
        <v>20</v>
      </c>
      <c r="E7" s="48"/>
      <c r="F7" s="47"/>
      <c r="G7" s="48"/>
      <c r="H7" s="47"/>
    </row>
    <row r="8" spans="1:8" ht="15.6" customHeight="1" x14ac:dyDescent="0.2">
      <c r="A8" s="54" t="s">
        <v>138</v>
      </c>
      <c r="B8" s="133" t="s">
        <v>136</v>
      </c>
      <c r="C8" s="134"/>
      <c r="D8" s="51">
        <v>40</v>
      </c>
      <c r="E8" s="127">
        <f>F9</f>
        <v>0</v>
      </c>
      <c r="F8" s="128"/>
      <c r="G8" s="127">
        <f>H9</f>
        <v>0</v>
      </c>
      <c r="H8" s="128"/>
    </row>
    <row r="9" spans="1:8" ht="57" customHeight="1" thickBot="1" x14ac:dyDescent="0.25">
      <c r="A9" s="37" t="s">
        <v>9</v>
      </c>
      <c r="B9" s="135" t="s">
        <v>146</v>
      </c>
      <c r="C9" s="136"/>
      <c r="D9" s="52">
        <v>20</v>
      </c>
      <c r="E9" s="70"/>
      <c r="F9" s="50"/>
      <c r="G9" s="70"/>
      <c r="H9" s="50">
        <f>MIN($E$8,MAX((G$9-5)*6,0))</f>
        <v>0</v>
      </c>
    </row>
    <row r="10" spans="1:8" ht="15.6" customHeight="1" thickBot="1" x14ac:dyDescent="0.25">
      <c r="A10" s="119" t="s">
        <v>10</v>
      </c>
      <c r="B10" s="120"/>
      <c r="C10" s="121"/>
      <c r="D10" s="55">
        <v>1</v>
      </c>
      <c r="E10" s="125">
        <f>E4+E6+E8</f>
        <v>0</v>
      </c>
      <c r="F10" s="126"/>
      <c r="G10" s="125">
        <f>G4+G6+G8</f>
        <v>0</v>
      </c>
      <c r="H10" s="126"/>
    </row>
    <row r="11" spans="1:8" ht="15.6" customHeight="1" thickBot="1" x14ac:dyDescent="0.25">
      <c r="A11" s="122" t="s">
        <v>8</v>
      </c>
      <c r="B11" s="123"/>
      <c r="C11" s="124"/>
      <c r="D11" s="56">
        <v>75</v>
      </c>
      <c r="E11" s="149" t="str">
        <f>IF(E10&gt;=D11,"V","X")</f>
        <v>X</v>
      </c>
      <c r="F11" s="150"/>
      <c r="G11" s="149" t="str">
        <f>IF(G10&gt;=D11,"V","X")</f>
        <v>X</v>
      </c>
      <c r="H11" s="150"/>
    </row>
  </sheetData>
  <mergeCells count="24">
    <mergeCell ref="A10:C10"/>
    <mergeCell ref="E10:F10"/>
    <mergeCell ref="G10:H10"/>
    <mergeCell ref="A11:C11"/>
    <mergeCell ref="E11:F11"/>
    <mergeCell ref="G11:H11"/>
    <mergeCell ref="B7:C7"/>
    <mergeCell ref="B8:C8"/>
    <mergeCell ref="E8:F8"/>
    <mergeCell ref="G8:H8"/>
    <mergeCell ref="B9:C9"/>
    <mergeCell ref="B4:C4"/>
    <mergeCell ref="E4:F4"/>
    <mergeCell ref="G4:H4"/>
    <mergeCell ref="B5:C5"/>
    <mergeCell ref="B6:C6"/>
    <mergeCell ref="E6:F6"/>
    <mergeCell ref="G6:H6"/>
    <mergeCell ref="B3:C3"/>
    <mergeCell ref="D1:D3"/>
    <mergeCell ref="E1:F1"/>
    <mergeCell ref="G1:H1"/>
    <mergeCell ref="E2:F2"/>
    <mergeCell ref="G2:H2"/>
  </mergeCells>
  <conditionalFormatting sqref="E11 G11">
    <cfRule type="expression" dxfId="1" priority="1">
      <formula>E11="X"</formula>
    </cfRule>
    <cfRule type="expression" dxfId="0" priority="2">
      <formula>E11="V"</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rightToLeft="1" zoomScaleNormal="100" workbookViewId="0">
      <selection activeCell="B16" sqref="B16"/>
    </sheetView>
  </sheetViews>
  <sheetFormatPr defaultRowHeight="14.25" x14ac:dyDescent="0.2"/>
  <cols>
    <col min="1" max="1" width="11.625" customWidth="1"/>
    <col min="2" max="2" width="51.875" customWidth="1"/>
    <col min="3" max="3" width="10.875" customWidth="1"/>
    <col min="4" max="4" width="7.5" bestFit="1" customWidth="1"/>
    <col min="5" max="5" width="7.375" bestFit="1" customWidth="1"/>
    <col min="6" max="6" width="9.375" customWidth="1"/>
  </cols>
  <sheetData>
    <row r="1" spans="1:9" ht="16.5" thickBot="1" x14ac:dyDescent="0.25">
      <c r="B1" s="170" t="s">
        <v>24</v>
      </c>
      <c r="C1" s="171"/>
      <c r="D1" s="159"/>
      <c r="E1" s="159"/>
      <c r="F1" s="160"/>
      <c r="G1" s="159"/>
      <c r="H1" s="159"/>
      <c r="I1" s="160"/>
    </row>
    <row r="2" spans="1:9" ht="16.5" thickBot="1" x14ac:dyDescent="0.25">
      <c r="B2" s="170" t="s">
        <v>25</v>
      </c>
      <c r="C2" s="171"/>
      <c r="D2" s="161"/>
      <c r="E2" s="162"/>
      <c r="F2" s="163"/>
      <c r="G2" s="161"/>
      <c r="H2" s="162"/>
      <c r="I2" s="163"/>
    </row>
    <row r="3" spans="1:9" ht="111.75" customHeight="1" thickBot="1" x14ac:dyDescent="0.25">
      <c r="B3" s="64"/>
      <c r="C3" s="65"/>
      <c r="D3" s="164"/>
      <c r="E3" s="165"/>
      <c r="F3" s="166"/>
      <c r="G3" s="164"/>
      <c r="H3" s="165"/>
      <c r="I3" s="166"/>
    </row>
    <row r="4" spans="1:9" ht="16.5" thickBot="1" x14ac:dyDescent="0.25">
      <c r="B4" s="172" t="s">
        <v>123</v>
      </c>
      <c r="C4" s="173"/>
      <c r="D4" s="28" t="s">
        <v>121</v>
      </c>
      <c r="E4" s="28" t="s">
        <v>122</v>
      </c>
      <c r="F4" s="40" t="s">
        <v>22</v>
      </c>
      <c r="G4" s="28" t="s">
        <v>121</v>
      </c>
      <c r="H4" s="28" t="s">
        <v>122</v>
      </c>
      <c r="I4" s="40" t="s">
        <v>22</v>
      </c>
    </row>
    <row r="5" spans="1:9" ht="16.5" thickBot="1" x14ac:dyDescent="0.25">
      <c r="B5" s="172" t="s">
        <v>124</v>
      </c>
      <c r="C5" s="173"/>
      <c r="D5" s="29"/>
      <c r="E5" s="66"/>
      <c r="F5" s="30"/>
      <c r="G5" s="29"/>
      <c r="H5" s="66"/>
      <c r="I5" s="30"/>
    </row>
    <row r="6" spans="1:9" ht="16.5" thickBot="1" x14ac:dyDescent="0.25">
      <c r="B6" s="172" t="s">
        <v>23</v>
      </c>
      <c r="C6" s="173"/>
      <c r="D6" s="31"/>
      <c r="E6" s="67"/>
      <c r="F6" s="32"/>
      <c r="G6" s="31"/>
      <c r="H6" s="67"/>
      <c r="I6" s="32"/>
    </row>
    <row r="7" spans="1:9" ht="31.9" customHeight="1" x14ac:dyDescent="0.2">
      <c r="A7" s="176" t="s">
        <v>125</v>
      </c>
      <c r="B7" s="38" t="s">
        <v>118</v>
      </c>
      <c r="C7" s="57">
        <v>0.25</v>
      </c>
      <c r="D7" s="34">
        <v>0</v>
      </c>
      <c r="E7" s="33">
        <v>0</v>
      </c>
      <c r="F7" s="41">
        <f t="shared" ref="F7:F9" si="0">AVERAGE(D7:E7)</f>
        <v>0</v>
      </c>
      <c r="G7" s="34">
        <v>0</v>
      </c>
      <c r="H7" s="33">
        <v>0</v>
      </c>
      <c r="I7" s="41">
        <f>AVERAGE(G7:H7)</f>
        <v>0</v>
      </c>
    </row>
    <row r="8" spans="1:9" ht="24" customHeight="1" x14ac:dyDescent="0.2">
      <c r="A8" s="177"/>
      <c r="B8" s="82" t="s">
        <v>119</v>
      </c>
      <c r="C8" s="42">
        <v>0.15</v>
      </c>
      <c r="D8" s="34">
        <v>0</v>
      </c>
      <c r="E8" s="33">
        <v>0</v>
      </c>
      <c r="F8" s="41">
        <v>0</v>
      </c>
      <c r="G8" s="34">
        <v>0</v>
      </c>
      <c r="H8" s="33">
        <v>0</v>
      </c>
      <c r="I8" s="41">
        <f>AVERAGE(G8:H8)</f>
        <v>0</v>
      </c>
    </row>
    <row r="9" spans="1:9" ht="24.6" customHeight="1" x14ac:dyDescent="0.2">
      <c r="A9" s="177"/>
      <c r="B9" s="82" t="s">
        <v>120</v>
      </c>
      <c r="C9" s="42">
        <v>0.25</v>
      </c>
      <c r="D9" s="34">
        <v>0</v>
      </c>
      <c r="E9" s="33">
        <v>0</v>
      </c>
      <c r="F9" s="41">
        <f t="shared" si="0"/>
        <v>0</v>
      </c>
      <c r="G9" s="34">
        <v>0</v>
      </c>
      <c r="H9" s="33">
        <v>0</v>
      </c>
      <c r="I9" s="41">
        <f>AVERAGE(G9:H9)</f>
        <v>0</v>
      </c>
    </row>
    <row r="10" spans="1:9" ht="26.45" customHeight="1" thickBot="1" x14ac:dyDescent="0.25">
      <c r="A10" s="177"/>
      <c r="B10" s="82" t="s">
        <v>135</v>
      </c>
      <c r="C10" s="42">
        <v>0.35</v>
      </c>
      <c r="D10" s="34">
        <v>0</v>
      </c>
      <c r="E10" s="33">
        <v>0</v>
      </c>
      <c r="F10" s="41">
        <f>AVERAGE(D10:E10)</f>
        <v>0</v>
      </c>
      <c r="G10" s="34">
        <v>0</v>
      </c>
      <c r="H10" s="33">
        <v>0</v>
      </c>
      <c r="I10" s="41">
        <f>AVERAGE(G10:H10)</f>
        <v>0</v>
      </c>
    </row>
    <row r="11" spans="1:9" ht="32.450000000000003" customHeight="1" thickBot="1" x14ac:dyDescent="0.3">
      <c r="A11" s="174" t="s">
        <v>126</v>
      </c>
      <c r="B11" s="175"/>
      <c r="C11" s="43">
        <v>1</v>
      </c>
      <c r="D11" s="167">
        <f>SUMPRODUCT($C$7:$C$10,F7:F10)</f>
        <v>0</v>
      </c>
      <c r="E11" s="168"/>
      <c r="F11" s="169"/>
      <c r="G11" s="167">
        <f>SUMPRODUCT($C$7:$C$10,I7:I10)</f>
        <v>0</v>
      </c>
      <c r="H11" s="168"/>
      <c r="I11" s="169"/>
    </row>
    <row r="12" spans="1:9" ht="15.75" hidden="1" x14ac:dyDescent="0.2">
      <c r="B12" s="83" t="s">
        <v>127</v>
      </c>
      <c r="E12">
        <f>D11</f>
        <v>0</v>
      </c>
      <c r="H12">
        <f>G11</f>
        <v>0</v>
      </c>
    </row>
  </sheetData>
  <mergeCells count="15">
    <mergeCell ref="G1:I1"/>
    <mergeCell ref="G2:I2"/>
    <mergeCell ref="G3:I3"/>
    <mergeCell ref="G11:I11"/>
    <mergeCell ref="B1:C1"/>
    <mergeCell ref="B2:C2"/>
    <mergeCell ref="B4:C4"/>
    <mergeCell ref="A11:B11"/>
    <mergeCell ref="D11:F11"/>
    <mergeCell ref="D3:F3"/>
    <mergeCell ref="A7:A10"/>
    <mergeCell ref="B5:C5"/>
    <mergeCell ref="B6:C6"/>
    <mergeCell ref="D1:F1"/>
    <mergeCell ref="D2:F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rightToLeft="1" zoomScale="145" zoomScaleNormal="145" workbookViewId="0">
      <selection activeCell="E12" sqref="E12:K18"/>
    </sheetView>
  </sheetViews>
  <sheetFormatPr defaultColWidth="9" defaultRowHeight="15" x14ac:dyDescent="0.25"/>
  <cols>
    <col min="1" max="1" width="9" style="17" customWidth="1"/>
    <col min="2" max="2" width="25.5" style="17" customWidth="1"/>
    <col min="3" max="3" width="16.375" style="17" bestFit="1" customWidth="1"/>
    <col min="4" max="4" width="14.625" style="17" bestFit="1" customWidth="1"/>
    <col min="5" max="5" width="9" style="17"/>
    <col min="6" max="6" width="15.875" style="17" customWidth="1"/>
    <col min="7" max="7" width="13.625" style="17" customWidth="1"/>
    <col min="8" max="16384" width="9" style="17"/>
  </cols>
  <sheetData>
    <row r="1" spans="1:9" ht="15.75" thickBot="1" x14ac:dyDescent="0.3">
      <c r="A1" s="18"/>
      <c r="B1" s="18"/>
      <c r="C1" s="18"/>
      <c r="D1" s="18"/>
    </row>
    <row r="2" spans="1:9" x14ac:dyDescent="0.25">
      <c r="A2" s="178" t="s">
        <v>6</v>
      </c>
      <c r="B2" s="178" t="s">
        <v>28</v>
      </c>
      <c r="C2" s="4">
        <v>1</v>
      </c>
      <c r="D2" s="5">
        <v>2</v>
      </c>
    </row>
    <row r="3" spans="1:9" ht="38.25" customHeight="1" x14ac:dyDescent="0.25">
      <c r="A3" s="179"/>
      <c r="B3" s="179"/>
      <c r="C3" s="6">
        <f>'תנאי-סף'!D4</f>
        <v>0</v>
      </c>
      <c r="D3" s="7">
        <f>'תנאי-סף'!E4</f>
        <v>0</v>
      </c>
    </row>
    <row r="4" spans="1:9" ht="30" x14ac:dyDescent="0.25">
      <c r="A4" s="71">
        <v>1</v>
      </c>
      <c r="B4" s="84" t="s">
        <v>132</v>
      </c>
      <c r="C4" s="6">
        <v>0</v>
      </c>
      <c r="D4" s="7">
        <v>0</v>
      </c>
    </row>
    <row r="5" spans="1:9" x14ac:dyDescent="0.25">
      <c r="A5" s="18"/>
      <c r="B5" s="68" t="s">
        <v>27</v>
      </c>
      <c r="C5" s="19">
        <f>SUMPRODUCT(C4:C4,$A$4:$A$4)</f>
        <v>0</v>
      </c>
      <c r="D5" s="19">
        <f>SUMPRODUCT(D4:D4,$A$4:$A$4)</f>
        <v>0</v>
      </c>
    </row>
    <row r="6" spans="1:9" ht="15.75" thickBot="1" x14ac:dyDescent="0.3">
      <c r="A6" s="18"/>
      <c r="B6" s="69" t="s">
        <v>11</v>
      </c>
      <c r="C6" s="20">
        <f>IFERROR(MIN($C$5:$D$5)/C5*100,0)</f>
        <v>0</v>
      </c>
      <c r="D6" s="20">
        <f>IFERROR(MIN($C$5:$D$5)/D5*100,0)</f>
        <v>0</v>
      </c>
    </row>
    <row r="7" spans="1:9" x14ac:dyDescent="0.25">
      <c r="A7" s="18"/>
      <c r="B7" s="18"/>
      <c r="C7" s="18"/>
      <c r="D7" s="18"/>
    </row>
    <row r="8" spans="1:9" x14ac:dyDescent="0.25">
      <c r="A8" s="18"/>
      <c r="B8" s="18"/>
      <c r="C8" s="18"/>
      <c r="D8" s="18"/>
    </row>
    <row r="9" spans="1:9" x14ac:dyDescent="0.25">
      <c r="A9" s="18"/>
      <c r="B9" s="18"/>
      <c r="C9" s="18"/>
      <c r="D9" s="18"/>
    </row>
    <row r="10" spans="1:9" x14ac:dyDescent="0.25">
      <c r="A10" s="18"/>
      <c r="B10" s="18"/>
      <c r="C10" s="18"/>
      <c r="D10" s="18"/>
    </row>
    <row r="11" spans="1:9" ht="15.75" thickBot="1" x14ac:dyDescent="0.3">
      <c r="A11" s="18"/>
      <c r="B11" s="18"/>
      <c r="C11" s="18"/>
      <c r="D11" s="18"/>
    </row>
    <row r="12" spans="1:9" ht="15.75" thickBot="1" x14ac:dyDescent="0.3">
      <c r="A12" s="18"/>
      <c r="E12" s="99"/>
      <c r="F12" s="180" t="s">
        <v>6</v>
      </c>
      <c r="G12" s="180"/>
      <c r="H12" s="4">
        <v>1</v>
      </c>
      <c r="I12" s="100">
        <v>2</v>
      </c>
    </row>
    <row r="13" spans="1:9" x14ac:dyDescent="0.25">
      <c r="A13" s="18"/>
      <c r="E13" s="101" t="s">
        <v>15</v>
      </c>
      <c r="F13" s="98" t="s">
        <v>165</v>
      </c>
      <c r="G13" s="98" t="s">
        <v>166</v>
      </c>
      <c r="H13" s="97">
        <f>C3</f>
        <v>0</v>
      </c>
      <c r="I13" s="102">
        <f>D3</f>
        <v>0</v>
      </c>
    </row>
    <row r="14" spans="1:9" x14ac:dyDescent="0.25">
      <c r="A14" s="18"/>
      <c r="E14" s="103" t="s">
        <v>12</v>
      </c>
      <c r="F14" s="96">
        <v>0.2</v>
      </c>
      <c r="G14" s="96">
        <v>0.33</v>
      </c>
      <c r="H14" s="21">
        <f>'איכות  - סל שירותי אבטחה'!$F$16</f>
        <v>0</v>
      </c>
      <c r="I14" s="104">
        <f>'איכות  - סל שירותי אבטחה'!$H$16</f>
        <v>0</v>
      </c>
    </row>
    <row r="15" spans="1:9" x14ac:dyDescent="0.25">
      <c r="A15" s="18"/>
      <c r="E15" s="103" t="s">
        <v>142</v>
      </c>
      <c r="F15" s="96">
        <v>0.4</v>
      </c>
      <c r="G15" s="96" t="s">
        <v>9</v>
      </c>
      <c r="H15" s="21">
        <v>0</v>
      </c>
      <c r="I15" s="104">
        <v>0</v>
      </c>
    </row>
    <row r="16" spans="1:9" x14ac:dyDescent="0.25">
      <c r="A16" s="18"/>
      <c r="E16" s="103" t="s">
        <v>13</v>
      </c>
      <c r="F16" s="96">
        <v>0.4</v>
      </c>
      <c r="G16" s="96">
        <v>0.66</v>
      </c>
      <c r="H16" s="21">
        <f>C6</f>
        <v>0</v>
      </c>
      <c r="I16" s="105">
        <f>D6</f>
        <v>0</v>
      </c>
    </row>
    <row r="17" spans="1:9" ht="15.75" thickBot="1" x14ac:dyDescent="0.3">
      <c r="A17" s="18"/>
      <c r="E17" s="106" t="s">
        <v>14</v>
      </c>
      <c r="F17" s="107"/>
      <c r="G17" s="107"/>
      <c r="H17" s="108">
        <f>SUMPRODUCT(H14:H16)</f>
        <v>0</v>
      </c>
      <c r="I17" s="109">
        <f>SUMPRODUCT(I14:I16)</f>
        <v>0</v>
      </c>
    </row>
    <row r="18" spans="1:9" x14ac:dyDescent="0.25">
      <c r="E18" s="17" t="s">
        <v>147</v>
      </c>
    </row>
  </sheetData>
  <mergeCells count="3">
    <mergeCell ref="B2:B3"/>
    <mergeCell ref="A2:A3"/>
    <mergeCell ref="F12:G1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rightToLeft="1" topLeftCell="A7" workbookViewId="0">
      <selection activeCell="D32" sqref="D32"/>
    </sheetView>
  </sheetViews>
  <sheetFormatPr defaultRowHeight="14.25" x14ac:dyDescent="0.2"/>
  <cols>
    <col min="1" max="1" width="39.875" customWidth="1"/>
    <col min="3" max="3" width="18" customWidth="1"/>
    <col min="4" max="4" width="16.5" customWidth="1"/>
  </cols>
  <sheetData>
    <row r="1" spans="1:4" ht="16.5" thickBot="1" x14ac:dyDescent="0.25">
      <c r="A1" s="86" t="s">
        <v>148</v>
      </c>
      <c r="B1" s="197" t="s">
        <v>149</v>
      </c>
      <c r="C1" s="198"/>
      <c r="D1" s="198"/>
    </row>
    <row r="2" spans="1:4" ht="16.5" thickBot="1" x14ac:dyDescent="0.25">
      <c r="A2" s="93"/>
      <c r="B2" s="94"/>
      <c r="C2" s="95">
        <v>1</v>
      </c>
      <c r="D2" s="95">
        <v>2</v>
      </c>
    </row>
    <row r="3" spans="1:4" ht="22.9" customHeight="1" x14ac:dyDescent="0.2">
      <c r="A3" s="195"/>
      <c r="B3" s="195" t="s">
        <v>150</v>
      </c>
      <c r="C3" s="87" t="s">
        <v>151</v>
      </c>
      <c r="D3" s="87" t="s">
        <v>151</v>
      </c>
    </row>
    <row r="4" spans="1:4" ht="31.9" customHeight="1" thickBot="1" x14ac:dyDescent="0.25">
      <c r="A4" s="196"/>
      <c r="B4" s="196"/>
      <c r="C4" s="88" t="s">
        <v>152</v>
      </c>
      <c r="D4" s="88" t="s">
        <v>152</v>
      </c>
    </row>
    <row r="5" spans="1:4" ht="41.45" customHeight="1" x14ac:dyDescent="0.2">
      <c r="A5" s="189" t="s">
        <v>153</v>
      </c>
      <c r="B5" s="190" t="s">
        <v>154</v>
      </c>
      <c r="C5" s="89"/>
      <c r="D5" s="89"/>
    </row>
    <row r="6" spans="1:4" ht="47.45" customHeight="1" thickBot="1" x14ac:dyDescent="0.25">
      <c r="A6" s="191"/>
      <c r="B6" s="192"/>
      <c r="C6" s="90" t="s">
        <v>155</v>
      </c>
      <c r="D6" s="90" t="s">
        <v>155</v>
      </c>
    </row>
    <row r="7" spans="1:4" ht="13.15" customHeight="1" thickTop="1" x14ac:dyDescent="0.2">
      <c r="A7" s="183" t="s">
        <v>156</v>
      </c>
      <c r="B7" s="186" t="s">
        <v>154</v>
      </c>
      <c r="C7" s="89"/>
      <c r="D7" s="89"/>
    </row>
    <row r="8" spans="1:4" ht="31.5" x14ac:dyDescent="0.2">
      <c r="A8" s="184"/>
      <c r="B8" s="187"/>
      <c r="C8" s="89" t="s">
        <v>157</v>
      </c>
      <c r="D8" s="89" t="s">
        <v>157</v>
      </c>
    </row>
    <row r="9" spans="1:4" ht="15" thickBot="1" x14ac:dyDescent="0.25">
      <c r="A9" s="185"/>
      <c r="B9" s="188"/>
      <c r="C9" s="91"/>
      <c r="D9" s="91"/>
    </row>
    <row r="10" spans="1:4" ht="31.15" customHeight="1" x14ac:dyDescent="0.2">
      <c r="A10" s="189" t="s">
        <v>158</v>
      </c>
      <c r="B10" s="190" t="s">
        <v>154</v>
      </c>
      <c r="C10" s="89"/>
      <c r="D10" s="89"/>
    </row>
    <row r="11" spans="1:4" ht="32.25" thickBot="1" x14ac:dyDescent="0.25">
      <c r="A11" s="185"/>
      <c r="B11" s="188"/>
      <c r="C11" s="92" t="s">
        <v>159</v>
      </c>
      <c r="D11" s="92" t="s">
        <v>159</v>
      </c>
    </row>
    <row r="12" spans="1:4" ht="11.45" customHeight="1" x14ac:dyDescent="0.2">
      <c r="A12" s="189" t="s">
        <v>160</v>
      </c>
      <c r="B12" s="190" t="s">
        <v>154</v>
      </c>
      <c r="C12" s="89"/>
      <c r="D12" s="89"/>
    </row>
    <row r="13" spans="1:4" ht="32.25" thickBot="1" x14ac:dyDescent="0.25">
      <c r="A13" s="191"/>
      <c r="B13" s="192"/>
      <c r="C13" s="90" t="s">
        <v>161</v>
      </c>
      <c r="D13" s="90" t="s">
        <v>161</v>
      </c>
    </row>
    <row r="14" spans="1:4" ht="66" customHeight="1" thickTop="1" thickBot="1" x14ac:dyDescent="0.25">
      <c r="A14" s="183" t="s">
        <v>160</v>
      </c>
      <c r="B14" s="186" t="s">
        <v>154</v>
      </c>
      <c r="C14" s="89"/>
      <c r="D14" s="89"/>
    </row>
    <row r="15" spans="1:4" ht="32.25" hidden="1" thickBot="1" x14ac:dyDescent="0.25">
      <c r="A15" s="191"/>
      <c r="B15" s="192"/>
      <c r="C15" s="90" t="s">
        <v>161</v>
      </c>
      <c r="D15" s="90" t="s">
        <v>161</v>
      </c>
    </row>
    <row r="16" spans="1:4" ht="58.15" customHeight="1" thickTop="1" thickBot="1" x14ac:dyDescent="0.25">
      <c r="A16" s="183" t="s">
        <v>162</v>
      </c>
      <c r="B16" s="186" t="s">
        <v>154</v>
      </c>
      <c r="C16" s="89"/>
      <c r="D16" s="89"/>
    </row>
    <row r="17" spans="1:9" ht="12" hidden="1" customHeight="1" thickBot="1" x14ac:dyDescent="0.25">
      <c r="A17" s="191"/>
      <c r="B17" s="192"/>
      <c r="C17" s="90" t="s">
        <v>161</v>
      </c>
      <c r="D17" s="90" t="s">
        <v>161</v>
      </c>
    </row>
    <row r="18" spans="1:9" ht="16.5" thickTop="1" x14ac:dyDescent="0.2">
      <c r="A18" s="193"/>
      <c r="B18" s="194"/>
      <c r="C18" s="89"/>
      <c r="D18" s="89"/>
    </row>
    <row r="19" spans="1:9" ht="21" thickBot="1" x14ac:dyDescent="0.25">
      <c r="A19" s="181" t="s">
        <v>163</v>
      </c>
      <c r="B19" s="182"/>
      <c r="C19" s="90" t="s">
        <v>164</v>
      </c>
      <c r="D19" s="90" t="s">
        <v>164</v>
      </c>
    </row>
    <row r="20" spans="1:9" ht="15" thickTop="1" x14ac:dyDescent="0.2"/>
    <row r="25" spans="1:9" ht="15" thickBot="1" x14ac:dyDescent="0.25"/>
    <row r="26" spans="1:9" ht="15.75" thickBot="1" x14ac:dyDescent="0.3">
      <c r="A26" s="99"/>
      <c r="B26" s="180" t="s">
        <v>6</v>
      </c>
      <c r="C26" s="180"/>
      <c r="D26" s="4">
        <v>1</v>
      </c>
      <c r="E26" s="100">
        <v>2</v>
      </c>
      <c r="F26" s="17"/>
      <c r="G26" s="17"/>
      <c r="H26" s="17"/>
      <c r="I26" s="17"/>
    </row>
    <row r="27" spans="1:9" ht="15" x14ac:dyDescent="0.25">
      <c r="A27" s="101" t="s">
        <v>15</v>
      </c>
      <c r="B27" s="98" t="s">
        <v>165</v>
      </c>
      <c r="C27" s="98" t="s">
        <v>166</v>
      </c>
      <c r="D27" s="97"/>
      <c r="E27" s="102"/>
      <c r="F27" s="17"/>
      <c r="G27" s="17"/>
      <c r="H27" s="17"/>
      <c r="I27" s="17"/>
    </row>
    <row r="28" spans="1:9" ht="15" x14ac:dyDescent="0.25">
      <c r="A28" s="103" t="s">
        <v>12</v>
      </c>
      <c r="B28" s="96">
        <v>0.2</v>
      </c>
      <c r="C28" s="96">
        <v>0.33</v>
      </c>
      <c r="D28" s="21">
        <f>'איכות  - סל שירותי אבטחה'!$F$16</f>
        <v>0</v>
      </c>
      <c r="E28" s="104">
        <f>'איכות  - סל שירותי אבטחה'!$H$16</f>
        <v>0</v>
      </c>
      <c r="F28" s="17"/>
      <c r="G28" s="17"/>
      <c r="H28" s="17"/>
      <c r="I28" s="17"/>
    </row>
    <row r="29" spans="1:9" ht="15" x14ac:dyDescent="0.25">
      <c r="A29" s="103" t="s">
        <v>142</v>
      </c>
      <c r="B29" s="96">
        <v>0.4</v>
      </c>
      <c r="C29" s="96" t="s">
        <v>9</v>
      </c>
      <c r="D29" s="21">
        <v>0</v>
      </c>
      <c r="E29" s="104">
        <v>0</v>
      </c>
      <c r="F29" s="17"/>
      <c r="G29" s="17"/>
      <c r="H29" s="17"/>
      <c r="I29" s="17"/>
    </row>
    <row r="30" spans="1:9" ht="15" x14ac:dyDescent="0.25">
      <c r="A30" s="103" t="s">
        <v>13</v>
      </c>
      <c r="B30" s="96">
        <v>0.4</v>
      </c>
      <c r="C30" s="96">
        <v>0.66</v>
      </c>
      <c r="D30" s="21" t="str">
        <f>C19</f>
        <v xml:space="preserve">__________ ₪ </v>
      </c>
      <c r="E30" s="105" t="str">
        <f>D19</f>
        <v xml:space="preserve">__________ ₪ </v>
      </c>
      <c r="F30" s="17"/>
      <c r="G30" s="17"/>
      <c r="H30" s="17"/>
      <c r="I30" s="17"/>
    </row>
    <row r="31" spans="1:9" ht="15.75" thickBot="1" x14ac:dyDescent="0.3">
      <c r="A31" s="106" t="s">
        <v>14</v>
      </c>
      <c r="B31" s="107"/>
      <c r="C31" s="107"/>
      <c r="D31" s="108">
        <f>SUMPRODUCT(D28:D30)</f>
        <v>0</v>
      </c>
      <c r="E31" s="109">
        <f>SUMPRODUCT(E28:E30)</f>
        <v>0</v>
      </c>
      <c r="F31" s="17"/>
      <c r="G31" s="17"/>
      <c r="H31" s="17"/>
      <c r="I31" s="17"/>
    </row>
    <row r="32" spans="1:9" ht="15" x14ac:dyDescent="0.25">
      <c r="A32" s="17" t="s">
        <v>147</v>
      </c>
      <c r="B32" s="17"/>
      <c r="C32" s="17"/>
      <c r="D32" s="17"/>
      <c r="E32" s="17"/>
      <c r="F32" s="17"/>
      <c r="G32" s="17"/>
    </row>
  </sheetData>
  <mergeCells count="18">
    <mergeCell ref="A3:A4"/>
    <mergeCell ref="B3:B4"/>
    <mergeCell ref="A5:A6"/>
    <mergeCell ref="B5:B6"/>
    <mergeCell ref="B1:D1"/>
    <mergeCell ref="B26:C26"/>
    <mergeCell ref="A19:B19"/>
    <mergeCell ref="A7:A9"/>
    <mergeCell ref="B7:B9"/>
    <mergeCell ref="A10:A11"/>
    <mergeCell ref="B10:B11"/>
    <mergeCell ref="A12:A13"/>
    <mergeCell ref="B12:B13"/>
    <mergeCell ref="A14:A15"/>
    <mergeCell ref="B14:B15"/>
    <mergeCell ref="A16:A17"/>
    <mergeCell ref="B16:B17"/>
    <mergeCell ref="A18:B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15</vt:i4>
      </vt:variant>
    </vt:vector>
  </HeadingPairs>
  <TitlesOfParts>
    <vt:vector size="21" baseType="lpstr">
      <vt:lpstr>תנאי-סף</vt:lpstr>
      <vt:lpstr>איכות  - סל שירותי אבטחה</vt:lpstr>
      <vt:lpstr>איכות - סל שירותי קציני בטחון</vt:lpstr>
      <vt:lpstr>ציוני חו"ד</vt:lpstr>
      <vt:lpstr>מחיר מבדק וסיכום סל אבטחה</vt:lpstr>
      <vt:lpstr>מחיר מבדק וסיכום סל קבטים</vt:lpstr>
      <vt:lpstr>'תנאי-סף'!_Ref173487267</vt:lpstr>
      <vt:lpstr>'תנאי-סף'!_Ref179538436</vt:lpstr>
      <vt:lpstr>'תנאי-סף'!_Ref263083897</vt:lpstr>
      <vt:lpstr>'תנאי-סף'!_Ref274737718</vt:lpstr>
      <vt:lpstr>'תנאי-סף'!_Ref299441922</vt:lpstr>
      <vt:lpstr>'תנאי-סף'!_Ref304923103</vt:lpstr>
      <vt:lpstr>'תנאי-סף'!_Ref304980088</vt:lpstr>
      <vt:lpstr>'תנאי-סף'!_Ref312343192</vt:lpstr>
      <vt:lpstr>'תנאי-סף'!_Ref316295880</vt:lpstr>
      <vt:lpstr>'תנאי-סף'!_Ref316372399</vt:lpstr>
      <vt:lpstr>'תנאי-סף'!_Ref373241086</vt:lpstr>
      <vt:lpstr>'תנאי-סף'!_Ref386472705</vt:lpstr>
      <vt:lpstr>'תנאי-סף'!_Ref387239514</vt:lpstr>
      <vt:lpstr>'תנאי-סף'!_Ref458069485</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Amir Barak</cp:lastModifiedBy>
  <dcterms:created xsi:type="dcterms:W3CDTF">2012-09-13T08:40:43Z</dcterms:created>
  <dcterms:modified xsi:type="dcterms:W3CDTF">2020-10-19T14:43:45Z</dcterms:modified>
</cp:coreProperties>
</file>